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ruedi\Desktop\Homepage Saisondaten\D Staffel\"/>
    </mc:Choice>
  </mc:AlternateContent>
  <xr:revisionPtr revIDLastSave="0" documentId="13_ncr:1_{B79FBEED-D615-489D-836C-7152D09B47B8}" xr6:coauthVersionLast="47" xr6:coauthVersionMax="47" xr10:uidLastSave="{00000000-0000-0000-0000-000000000000}"/>
  <bookViews>
    <workbookView xWindow="-110" yWindow="-110" windowWidth="38620" windowHeight="21100" xr2:uid="{BA1C9304-B2A0-407D-BF33-3F3B6A557F59}"/>
  </bookViews>
  <sheets>
    <sheet name="4. Liga Ergebnisse" sheetId="1" r:id="rId1"/>
    <sheet name="4.Liga Tabel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1" l="1"/>
  <c r="F10" i="1"/>
  <c r="F9" i="1"/>
  <c r="F8" i="1"/>
  <c r="F7" i="1"/>
  <c r="F6" i="1"/>
  <c r="F5" i="1"/>
  <c r="F4" i="1"/>
  <c r="H25" i="1" l="1"/>
  <c r="D5" i="2"/>
  <c r="D6" i="2"/>
  <c r="D7" i="2"/>
  <c r="D8" i="2"/>
  <c r="D9" i="2"/>
  <c r="D10" i="2"/>
  <c r="D8" i="1" s="1"/>
  <c r="D11" i="2"/>
  <c r="D12" i="2"/>
  <c r="D10" i="1" s="1"/>
  <c r="H18" i="1"/>
  <c r="H19" i="1"/>
  <c r="L3" i="1" s="1"/>
  <c r="H20" i="1"/>
  <c r="H21" i="1"/>
  <c r="H22" i="1"/>
  <c r="H23" i="1"/>
  <c r="H24" i="1"/>
  <c r="H31" i="1"/>
  <c r="D7" i="1" l="1"/>
  <c r="D5" i="1"/>
  <c r="D3" i="1"/>
  <c r="D4" i="1"/>
  <c r="D6" i="1"/>
  <c r="D9" i="1"/>
  <c r="R3" i="1"/>
  <c r="Q3" i="1"/>
  <c r="P3" i="1"/>
  <c r="O3" i="1"/>
  <c r="N3" i="1"/>
  <c r="M3" i="1"/>
  <c r="K3" i="1"/>
  <c r="H287" i="1"/>
  <c r="R23" i="1" s="1"/>
  <c r="H286" i="1"/>
  <c r="Q23" i="1" s="1"/>
  <c r="H285" i="1"/>
  <c r="P23" i="1" s="1"/>
  <c r="H284" i="1"/>
  <c r="O23" i="1" s="1"/>
  <c r="H283" i="1"/>
  <c r="N23" i="1" s="1"/>
  <c r="H282" i="1"/>
  <c r="M23" i="1" s="1"/>
  <c r="H281" i="1"/>
  <c r="L23" i="1" s="1"/>
  <c r="H280" i="1"/>
  <c r="K23" i="1" s="1"/>
  <c r="H274" i="1"/>
  <c r="R22" i="1" s="1"/>
  <c r="H273" i="1"/>
  <c r="Q22" i="1" s="1"/>
  <c r="H272" i="1"/>
  <c r="P22" i="1" s="1"/>
  <c r="H271" i="1"/>
  <c r="O22" i="1" s="1"/>
  <c r="H270" i="1"/>
  <c r="N22" i="1" s="1"/>
  <c r="H269" i="1"/>
  <c r="M22" i="1" s="1"/>
  <c r="H268" i="1"/>
  <c r="L22" i="1" s="1"/>
  <c r="H267" i="1"/>
  <c r="K22" i="1" s="1"/>
  <c r="H261" i="1"/>
  <c r="R21" i="1" s="1"/>
  <c r="H260" i="1"/>
  <c r="H259" i="1"/>
  <c r="P21" i="1" s="1"/>
  <c r="H258" i="1"/>
  <c r="O21" i="1" s="1"/>
  <c r="H257" i="1"/>
  <c r="N21" i="1" s="1"/>
  <c r="H256" i="1"/>
  <c r="M21" i="1" s="1"/>
  <c r="H255" i="1"/>
  <c r="L21" i="1" s="1"/>
  <c r="H254" i="1"/>
  <c r="K21" i="1" s="1"/>
  <c r="H247" i="1"/>
  <c r="R20" i="1" s="1"/>
  <c r="H246" i="1"/>
  <c r="Q20" i="1" s="1"/>
  <c r="H245" i="1"/>
  <c r="P20" i="1" s="1"/>
  <c r="H244" i="1"/>
  <c r="O20" i="1" s="1"/>
  <c r="H243" i="1"/>
  <c r="N20" i="1" s="1"/>
  <c r="H242" i="1"/>
  <c r="M20" i="1" s="1"/>
  <c r="H241" i="1"/>
  <c r="L20" i="1" s="1"/>
  <c r="H240" i="1"/>
  <c r="K20" i="1" s="1"/>
  <c r="H234" i="1"/>
  <c r="R19" i="1" s="1"/>
  <c r="H233" i="1"/>
  <c r="Q19" i="1" s="1"/>
  <c r="H232" i="1"/>
  <c r="P19" i="1" s="1"/>
  <c r="H231" i="1"/>
  <c r="O19" i="1" s="1"/>
  <c r="H230" i="1"/>
  <c r="N19" i="1" s="1"/>
  <c r="H229" i="1"/>
  <c r="M19" i="1" s="1"/>
  <c r="H228" i="1"/>
  <c r="L19" i="1" s="1"/>
  <c r="H227" i="1"/>
  <c r="K19" i="1" s="1"/>
  <c r="H221" i="1"/>
  <c r="R18" i="1" s="1"/>
  <c r="H220" i="1"/>
  <c r="Q18" i="1" s="1"/>
  <c r="H219" i="1"/>
  <c r="P18" i="1" s="1"/>
  <c r="H218" i="1"/>
  <c r="O18" i="1" s="1"/>
  <c r="H217" i="1"/>
  <c r="N18" i="1" s="1"/>
  <c r="H216" i="1"/>
  <c r="M18" i="1" s="1"/>
  <c r="H215" i="1"/>
  <c r="L18" i="1" s="1"/>
  <c r="H214" i="1"/>
  <c r="K18" i="1" s="1"/>
  <c r="H208" i="1"/>
  <c r="R17" i="1" s="1"/>
  <c r="H207" i="1"/>
  <c r="Q17" i="1" s="1"/>
  <c r="H206" i="1"/>
  <c r="P17" i="1" s="1"/>
  <c r="H205" i="1"/>
  <c r="O17" i="1" s="1"/>
  <c r="H204" i="1"/>
  <c r="N17" i="1" s="1"/>
  <c r="H203" i="1"/>
  <c r="M17" i="1" s="1"/>
  <c r="H202" i="1"/>
  <c r="L17" i="1" s="1"/>
  <c r="H201" i="1"/>
  <c r="K17" i="1" s="1"/>
  <c r="H195" i="1"/>
  <c r="R16" i="1" s="1"/>
  <c r="H194" i="1"/>
  <c r="Q16" i="1" s="1"/>
  <c r="H193" i="1"/>
  <c r="P16" i="1" s="1"/>
  <c r="H192" i="1"/>
  <c r="O16" i="1" s="1"/>
  <c r="H191" i="1"/>
  <c r="N16" i="1" s="1"/>
  <c r="H190" i="1"/>
  <c r="M16" i="1" s="1"/>
  <c r="H189" i="1"/>
  <c r="L16" i="1" s="1"/>
  <c r="H188" i="1"/>
  <c r="K16" i="1" s="1"/>
  <c r="H182" i="1"/>
  <c r="R15" i="1" s="1"/>
  <c r="H181" i="1"/>
  <c r="Q15" i="1" s="1"/>
  <c r="H180" i="1"/>
  <c r="P15" i="1" s="1"/>
  <c r="H179" i="1"/>
  <c r="O15" i="1" s="1"/>
  <c r="H178" i="1"/>
  <c r="N15" i="1" s="1"/>
  <c r="H177" i="1"/>
  <c r="M15" i="1" s="1"/>
  <c r="H176" i="1"/>
  <c r="L15" i="1" s="1"/>
  <c r="H175" i="1"/>
  <c r="K15" i="1" s="1"/>
  <c r="H169" i="1"/>
  <c r="R14" i="1" s="1"/>
  <c r="H168" i="1"/>
  <c r="Q14" i="1" s="1"/>
  <c r="H167" i="1"/>
  <c r="P14" i="1" s="1"/>
  <c r="H166" i="1"/>
  <c r="O14" i="1" s="1"/>
  <c r="H165" i="1"/>
  <c r="N14" i="1" s="1"/>
  <c r="H164" i="1"/>
  <c r="M14" i="1" s="1"/>
  <c r="H163" i="1"/>
  <c r="L14" i="1" s="1"/>
  <c r="H162" i="1"/>
  <c r="K14" i="1" s="1"/>
  <c r="H156" i="1"/>
  <c r="R13" i="1" s="1"/>
  <c r="H155" i="1"/>
  <c r="Q13" i="1" s="1"/>
  <c r="H154" i="1"/>
  <c r="P13" i="1" s="1"/>
  <c r="H153" i="1"/>
  <c r="O13" i="1" s="1"/>
  <c r="H152" i="1"/>
  <c r="N13" i="1" s="1"/>
  <c r="H151" i="1"/>
  <c r="M13" i="1" s="1"/>
  <c r="H150" i="1"/>
  <c r="L13" i="1" s="1"/>
  <c r="H149" i="1"/>
  <c r="K13" i="1" s="1"/>
  <c r="H143" i="1"/>
  <c r="R12" i="1" s="1"/>
  <c r="H142" i="1"/>
  <c r="Q12" i="1" s="1"/>
  <c r="H141" i="1"/>
  <c r="P12" i="1" s="1"/>
  <c r="H140" i="1"/>
  <c r="O12" i="1" s="1"/>
  <c r="H139" i="1"/>
  <c r="N12" i="1" s="1"/>
  <c r="H138" i="1"/>
  <c r="M12" i="1" s="1"/>
  <c r="H137" i="1"/>
  <c r="L12" i="1" s="1"/>
  <c r="H136" i="1"/>
  <c r="K12" i="1" s="1"/>
  <c r="H130" i="1"/>
  <c r="R11" i="1" s="1"/>
  <c r="H129" i="1"/>
  <c r="Q11" i="1" s="1"/>
  <c r="H128" i="1"/>
  <c r="P11" i="1" s="1"/>
  <c r="H127" i="1"/>
  <c r="H126" i="1"/>
  <c r="H125" i="1"/>
  <c r="H124" i="1"/>
  <c r="L11" i="1" s="1"/>
  <c r="H123" i="1"/>
  <c r="K11" i="1" s="1"/>
  <c r="H117" i="1"/>
  <c r="R10" i="1" s="1"/>
  <c r="H116" i="1"/>
  <c r="H115" i="1"/>
  <c r="H114" i="1"/>
  <c r="O10" i="1" s="1"/>
  <c r="H113" i="1"/>
  <c r="N10" i="1" s="1"/>
  <c r="H112" i="1"/>
  <c r="M10" i="1" s="1"/>
  <c r="H111" i="1"/>
  <c r="L10" i="1" s="1"/>
  <c r="H110" i="1"/>
  <c r="K10" i="1" s="1"/>
  <c r="H104" i="1"/>
  <c r="R9" i="1" s="1"/>
  <c r="H103" i="1"/>
  <c r="Q9" i="1" s="1"/>
  <c r="H102" i="1"/>
  <c r="P9" i="1" s="1"/>
  <c r="H101" i="1"/>
  <c r="H100" i="1"/>
  <c r="H99" i="1"/>
  <c r="M9" i="1" s="1"/>
  <c r="H98" i="1"/>
  <c r="L9" i="1" s="1"/>
  <c r="H97" i="1"/>
  <c r="K9" i="1" s="1"/>
  <c r="H91" i="1"/>
  <c r="R8" i="1" s="1"/>
  <c r="H90" i="1"/>
  <c r="H89" i="1"/>
  <c r="P8" i="1" s="1"/>
  <c r="H88" i="1"/>
  <c r="O8" i="1" s="1"/>
  <c r="H87" i="1"/>
  <c r="N8" i="1" s="1"/>
  <c r="H86" i="1"/>
  <c r="H85" i="1"/>
  <c r="L8" i="1" s="1"/>
  <c r="H84" i="1"/>
  <c r="K8" i="1" s="1"/>
  <c r="H78" i="1"/>
  <c r="R7" i="1" s="1"/>
  <c r="H77" i="1"/>
  <c r="Q7" i="1" s="1"/>
  <c r="H76" i="1"/>
  <c r="P7" i="1" s="1"/>
  <c r="H75" i="1"/>
  <c r="H74" i="1"/>
  <c r="H73" i="1"/>
  <c r="H72" i="1"/>
  <c r="L7" i="1" s="1"/>
  <c r="H71" i="1"/>
  <c r="H64" i="1"/>
  <c r="R6" i="1" s="1"/>
  <c r="H63" i="1"/>
  <c r="Q6" i="1" s="1"/>
  <c r="H62" i="1"/>
  <c r="P6" i="1" s="1"/>
  <c r="H61" i="1"/>
  <c r="O6" i="1" s="1"/>
  <c r="H60" i="1"/>
  <c r="H59" i="1"/>
  <c r="M6" i="1" s="1"/>
  <c r="H58" i="1"/>
  <c r="L6" i="1" s="1"/>
  <c r="H57" i="1"/>
  <c r="K6" i="1" s="1"/>
  <c r="H51" i="1"/>
  <c r="R5" i="1" s="1"/>
  <c r="H50" i="1"/>
  <c r="Q5" i="1" s="1"/>
  <c r="H49" i="1"/>
  <c r="P5" i="1" s="1"/>
  <c r="H48" i="1"/>
  <c r="H47" i="1"/>
  <c r="N5" i="1" s="1"/>
  <c r="H46" i="1"/>
  <c r="H45" i="1"/>
  <c r="H44" i="1"/>
  <c r="K5" i="1" s="1"/>
  <c r="H38" i="1"/>
  <c r="H37" i="1"/>
  <c r="H36" i="1"/>
  <c r="H35" i="1"/>
  <c r="H34" i="1"/>
  <c r="N4" i="1" s="1"/>
  <c r="H33" i="1"/>
  <c r="H32" i="1"/>
  <c r="N11" i="1" l="1"/>
  <c r="M11" i="1"/>
  <c r="O11" i="1"/>
  <c r="P10" i="1"/>
  <c r="Q10" i="1"/>
  <c r="N9" i="1"/>
  <c r="O9" i="1"/>
  <c r="M8" i="1"/>
  <c r="Q8" i="1"/>
  <c r="K7" i="1"/>
  <c r="K24" i="1" s="1"/>
  <c r="H3" i="1" s="1"/>
  <c r="M7" i="1"/>
  <c r="N7" i="1"/>
  <c r="O7" i="1"/>
  <c r="N6" i="1"/>
  <c r="L5" i="1"/>
  <c r="M5" i="1"/>
  <c r="O5" i="1"/>
  <c r="O4" i="1"/>
  <c r="Q4" i="1"/>
  <c r="M4" i="1"/>
  <c r="P4" i="1"/>
  <c r="K4" i="1"/>
  <c r="E11" i="2"/>
  <c r="Q21" i="1"/>
  <c r="E10" i="2"/>
  <c r="E9" i="2"/>
  <c r="G6" i="1"/>
  <c r="N24" i="1"/>
  <c r="H6" i="1" s="1"/>
  <c r="G10" i="1"/>
  <c r="M24" i="1"/>
  <c r="H5" i="1" s="1"/>
  <c r="O24" i="1"/>
  <c r="H7" i="1" s="1"/>
  <c r="G7" i="1"/>
  <c r="P24" i="1"/>
  <c r="H8" i="1" s="1"/>
  <c r="G8" i="1"/>
  <c r="Q24" i="1"/>
  <c r="H9" i="1" s="1"/>
  <c r="G5" i="1"/>
  <c r="G9" i="1"/>
  <c r="E7" i="2"/>
  <c r="R4" i="1"/>
  <c r="R24" i="1" s="1"/>
  <c r="H10" i="1" s="1"/>
  <c r="E5" i="2"/>
  <c r="G3" i="1"/>
  <c r="L4" i="1"/>
  <c r="L24" i="1" s="1"/>
  <c r="H4" i="1" s="1"/>
  <c r="G4" i="1"/>
  <c r="E6" i="2"/>
  <c r="E8" i="2"/>
  <c r="E12" i="2"/>
  <c r="E4" i="1" l="1"/>
  <c r="E6" i="1"/>
  <c r="E7" i="1"/>
  <c r="E8" i="1"/>
  <c r="E3" i="1"/>
  <c r="E5" i="1"/>
  <c r="E10" i="1"/>
  <c r="E9" i="1"/>
</calcChain>
</file>

<file path=xl/sharedStrings.xml><?xml version="1.0" encoding="utf-8"?>
<sst xmlns="http://schemas.openxmlformats.org/spreadsheetml/2006/main" count="567" uniqueCount="48">
  <si>
    <t>ID Nr.</t>
  </si>
  <si>
    <t>Mannschaft</t>
  </si>
  <si>
    <t>1.Spiel</t>
  </si>
  <si>
    <t>2.Spiel</t>
  </si>
  <si>
    <t>3.Spiel</t>
  </si>
  <si>
    <t>Pins Spieltag</t>
  </si>
  <si>
    <t>Punkte Spieltag</t>
  </si>
  <si>
    <t>Bahn</t>
  </si>
  <si>
    <t>−−−−−−−−−−−−−−−−−−−−−−−−−−−−−−−−−−−−−−−−−−−−−−−−−−−−−−−−−−−−−−−−−−−−−−−−−−−−−−−−−−−−−−−−−</t>
  </si>
  <si>
    <t>Platz</t>
  </si>
  <si>
    <t>Punke Saison</t>
  </si>
  <si>
    <t>Pins Saison</t>
  </si>
  <si>
    <t>Punkte Saison</t>
  </si>
  <si>
    <t>Bestes Spiel Team</t>
  </si>
  <si>
    <t>Beste Serie Team</t>
  </si>
  <si>
    <t>Saisonschnitt Team</t>
  </si>
  <si>
    <t>Anteten</t>
  </si>
  <si>
    <t>Mittelwert</t>
  </si>
  <si>
    <t>1.Spieltag 09.09.2025</t>
  </si>
  <si>
    <t>2.Spieltag 16.09.2025</t>
  </si>
  <si>
    <t>3.Spieltag 23.09.2025</t>
  </si>
  <si>
    <t>5.Spieltag 07.10.2025</t>
  </si>
  <si>
    <t>6.Spieltag 14.10.2025</t>
  </si>
  <si>
    <t>7.Spieltag 21.10.2025</t>
  </si>
  <si>
    <t>8.Spieltag 28.10.2025</t>
  </si>
  <si>
    <t>9.Spieltag 04.11.2025</t>
  </si>
  <si>
    <t>10.Spieltag 11.11.2025</t>
  </si>
  <si>
    <t>11.Spieltag 18.11.2025</t>
  </si>
  <si>
    <t>12.Spieltag 03.02.2026</t>
  </si>
  <si>
    <t>4.Spieltag 30.09.2025</t>
  </si>
  <si>
    <t>13.Spieltag 10.02.2026</t>
  </si>
  <si>
    <t>14.Spieltag 17.02.2026</t>
  </si>
  <si>
    <t>15.Spieltag 24.02.2026</t>
  </si>
  <si>
    <t>16.Spieltag 03.03.2026</t>
  </si>
  <si>
    <t>17.Spieltag 10.03.2026</t>
  </si>
  <si>
    <t>18.Spieltag 17.03.2026</t>
  </si>
  <si>
    <t>19.Spieltag 24.03.2026</t>
  </si>
  <si>
    <t>20.Spieltag 31.03.2026</t>
  </si>
  <si>
    <t>21.Spieltag 15.04.2026</t>
  </si>
  <si>
    <t>Liga 4 Tabelle</t>
  </si>
  <si>
    <t>Arsenalbetriebe 2</t>
  </si>
  <si>
    <t>Bund 3</t>
  </si>
  <si>
    <t>HDW 2</t>
  </si>
  <si>
    <t>Stadtverwaltung 2</t>
  </si>
  <si>
    <t>Stadtverwaltung 3</t>
  </si>
  <si>
    <t>Städt. KH 2</t>
  </si>
  <si>
    <t>Stadtwerke 1</t>
  </si>
  <si>
    <t>Lucky Striker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</si>
</sst>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rial Black"/>
      <family val="2"/>
    </font>
    <font>
      <sz val="11"/>
      <color theme="1"/>
      <name val="Arial"/>
      <family val="2"/>
    </font>
    <font>
      <sz val="8"/>
      <name val="Aptos Narrow"/>
      <family val="2"/>
      <scheme val="minor"/>
    </font>
    <font>
      <b/>
      <u val="double"/>
      <sz val="12"/>
      <color theme="1"/>
      <name val="Aptos Narrow"/>
      <family val="2"/>
    </font>
    <font>
      <sz val="1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1"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xf numFmtId="0" fontId="2" fillId="0" borderId="1" xfId="0" applyFont="1" applyBorder="1" applyAlignment="1">
      <alignment horizontal="center"/>
    </xf>
    <xf numFmtId="0" fontId="2" fillId="0" borderId="1" xfId="0" applyFont="1" applyBorder="1"/>
    <xf numFmtId="0" fontId="4" fillId="0" borderId="0" xfId="0" applyFont="1" applyAlignment="1"/>
    <xf numFmtId="0" fontId="0" fillId="0" borderId="0" xfId="0" applyAlignment="1">
      <alignment horizontal="center"/>
    </xf>
    <xf numFmtId="1" fontId="2"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2" fontId="2" fillId="0" borderId="4" xfId="0" applyNumberFormat="1" applyFont="1" applyBorder="1" applyAlignment="1">
      <alignment horizontal="center"/>
    </xf>
    <xf numFmtId="1" fontId="2" fillId="0" borderId="5" xfId="0" applyNumberFormat="1" applyFont="1" applyBorder="1" applyAlignment="1">
      <alignment horizontal="center"/>
    </xf>
    <xf numFmtId="2" fontId="2" fillId="0" borderId="6" xfId="0" applyNumberFormat="1"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5" fillId="0" borderId="9" xfId="0"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2" fillId="0" borderId="4" xfId="0" applyFont="1" applyBorder="1" applyAlignment="1">
      <alignment horizontal="center"/>
    </xf>
    <xf numFmtId="0" fontId="2" fillId="0" borderId="8" xfId="0" applyNumberFormat="1" applyFont="1" applyBorder="1" applyAlignment="1">
      <alignment horizontal="center"/>
    </xf>
    <xf numFmtId="0" fontId="2" fillId="0" borderId="9" xfId="0" applyNumberFormat="1"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0" borderId="0" xfId="0" applyAlignment="1">
      <alignment horizontal="center"/>
    </xf>
    <xf numFmtId="0" fontId="2" fillId="0" borderId="0" xfId="0" applyFont="1" applyBorder="1" applyAlignment="1">
      <alignment horizontal="center"/>
    </xf>
  </cellXfs>
  <cellStyles count="1">
    <cellStyle name="Standard" xfId="0" builtinId="0"/>
  </cellStyles>
  <dxfs count="288">
    <dxf>
      <font>
        <strike val="0"/>
        <outline val="0"/>
        <shadow val="0"/>
        <u val="none"/>
        <vertAlign val="baseline"/>
        <sz val="11"/>
        <color theme="1"/>
        <name val="Arial"/>
        <family val="2"/>
        <scheme val="none"/>
      </font>
      <numFmt numFmtId="1" formatCode="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numFmt numFmtId="1" formatCode="0"/>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937C59-0A8E-4BE9-B768-9FAE6CB29173}" name="Tabelle25" displayName="Tabelle25" ref="A29:H38" totalsRowShown="0" headerRowDxfId="287" dataDxfId="286">
  <autoFilter ref="A29:H38" xr:uid="{89937C59-0A8E-4BE9-B768-9FAE6CB29173}"/>
  <tableColumns count="8">
    <tableColumn id="1" xr3:uid="{7556B083-387B-41FB-BC26-C7A844B63E3A}" name="ID Nr." dataDxfId="285"/>
    <tableColumn id="8" xr3:uid="{ADAE6F23-C3BE-4DB7-A7F9-69090C21B1A2}" name="Bahn" dataDxfId="284"/>
    <tableColumn id="2" xr3:uid="{B2D6EB2F-6E9B-4253-9BE9-8066E158CE4A}" name="Mannschaft" dataDxfId="283"/>
    <tableColumn id="3" xr3:uid="{DDE0250E-3E79-45AC-9751-3A56EF429795}" name="1.Spiel" dataDxfId="282"/>
    <tableColumn id="4" xr3:uid="{F7CA3078-441B-4CFB-9119-38ABCD2B9B8C}" name="2.Spiel" dataDxfId="281"/>
    <tableColumn id="5" xr3:uid="{E381AFE4-7627-48FE-A1E9-0D07766246CC}" name="3.Spiel" dataDxfId="280"/>
    <tableColumn id="6" xr3:uid="{A1B26552-496F-4C6E-A94E-70AA885F8FBE}" name="Punkte Spieltag" dataDxfId="279"/>
    <tableColumn id="7" xr3:uid="{2707DD35-2D6F-43F8-8E2E-77090037BF8D}" name="Pins Spieltag" dataDxfId="278"/>
  </tableColumns>
  <tableStyleInfo name="TableStyleMedium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A67E621-FD1A-4215-A1B7-45958574F910}" name="Tabelle2571011181921222324" displayName="Tabelle2571011181921222324" ref="A147:H156" totalsRowShown="0" headerRowDxfId="182" dataDxfId="180" headerRowBorderDxfId="181" tableBorderDxfId="179" totalsRowBorderDxfId="178">
  <autoFilter ref="A147:H156" xr:uid="{CA67E621-FD1A-4215-A1B7-45958574F910}"/>
  <tableColumns count="8">
    <tableColumn id="1" xr3:uid="{AF2C46BB-C617-44A0-83CB-AACFC7EF0160}" name="ID Nr." dataDxfId="177"/>
    <tableColumn id="8" xr3:uid="{46287FCD-C18C-44DA-926A-D1AF79599BCD}" name="Bahn" dataDxfId="176"/>
    <tableColumn id="2" xr3:uid="{DD9E06D6-46EA-4AB6-B230-CFB097D48F49}" name="Mannschaft" dataDxfId="175"/>
    <tableColumn id="3" xr3:uid="{861E51E5-8D8C-47DF-9CBD-A97C4FC973C6}" name="1.Spiel" dataDxfId="174"/>
    <tableColumn id="4" xr3:uid="{4D7E848A-678B-461C-9814-1591101B5FF7}" name="2.Spiel" dataDxfId="173"/>
    <tableColumn id="5" xr3:uid="{B2E37B65-DA90-4E91-A993-F244D8179CD7}" name="3.Spiel" dataDxfId="172"/>
    <tableColumn id="6" xr3:uid="{62C84F34-AABB-4463-8DF6-1523EE5BB69D}" name="Punkte Spieltag" dataDxfId="171"/>
    <tableColumn id="7" xr3:uid="{B1C2FAAD-B848-4096-AED2-3CF76E71B90F}" name="Pins Spieltag" dataDxfId="170"/>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E2F7499-268B-4269-9BCE-553AD4DC8F72}" name="Tabelle257101118192122232425" displayName="Tabelle257101118192122232425" ref="A160:H169" totalsRowShown="0" headerRowDxfId="169" dataDxfId="167" headerRowBorderDxfId="168" tableBorderDxfId="166" totalsRowBorderDxfId="165">
  <autoFilter ref="A160:H169" xr:uid="{FE2F7499-268B-4269-9BCE-553AD4DC8F72}"/>
  <tableColumns count="8">
    <tableColumn id="1" xr3:uid="{955F04E2-26F9-482B-BC77-0CF287270FE4}" name="ID Nr." dataDxfId="164"/>
    <tableColumn id="8" xr3:uid="{02F89B39-E2CD-48BC-A8EE-E482E49C5D45}" name="Bahn" dataDxfId="163"/>
    <tableColumn id="2" xr3:uid="{C8A9E490-0C39-4748-81E0-AD03C32F3643}" name="Mannschaft" dataDxfId="162"/>
    <tableColumn id="3" xr3:uid="{4A8546F0-D802-47C9-AF7D-7AA4A6281AE2}" name="1.Spiel" dataDxfId="161"/>
    <tableColumn id="4" xr3:uid="{3F5C1AF3-8F73-416B-80BD-1B7A6C42CBF3}" name="2.Spiel" dataDxfId="160"/>
    <tableColumn id="5" xr3:uid="{8A837CCC-94C4-49EB-8198-D962CD55646F}" name="3.Spiel" dataDxfId="159"/>
    <tableColumn id="6" xr3:uid="{F64F0830-6F31-44F3-9B66-16290D9599BB}" name="Punkte Spieltag" dataDxfId="158"/>
    <tableColumn id="7" xr3:uid="{1716E6FA-0F59-44A0-A5B6-09E549680E95}" name="Pins Spieltag" dataDxfId="157"/>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78547D2-71CF-43F9-89A6-5043D127FF45}" name="Tabelle25710111819212223242527" displayName="Tabelle25710111819212223242527" ref="A173:H182" totalsRowShown="0" headerRowDxfId="156" dataDxfId="154" headerRowBorderDxfId="155" tableBorderDxfId="153" totalsRowBorderDxfId="152">
  <autoFilter ref="A173:H182" xr:uid="{078547D2-71CF-43F9-89A6-5043D127FF45}"/>
  <tableColumns count="8">
    <tableColumn id="1" xr3:uid="{891D1E2F-C4CC-4B7C-8632-A5C6037E0F68}" name="ID Nr." dataDxfId="151"/>
    <tableColumn id="8" xr3:uid="{FEB7C668-29C6-4B4E-80D7-463ED090DA4E}" name="Bahn" dataDxfId="150"/>
    <tableColumn id="2" xr3:uid="{4616E947-B9A7-4895-9B8D-FF364925D879}" name="Mannschaft" dataDxfId="149"/>
    <tableColumn id="3" xr3:uid="{B7527C4D-E18E-487B-8760-8CA74C233A6C}" name="1.Spiel" dataDxfId="148"/>
    <tableColumn id="4" xr3:uid="{51A177B4-EC49-4D9E-BA78-F5B96308419F}" name="2.Spiel" dataDxfId="147"/>
    <tableColumn id="5" xr3:uid="{44AB7FAA-A513-466C-A6EB-6B9632222FC2}" name="3.Spiel" dataDxfId="146"/>
    <tableColumn id="6" xr3:uid="{27461DB2-52A8-448E-85D2-F4562C98EB34}" name="Punkte Spieltag" dataDxfId="145"/>
    <tableColumn id="7" xr3:uid="{4FD83120-4059-4820-A41B-6644D1489C6B}" name="Pins Spieltag" dataDxfId="144"/>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9885F48-B656-4FF3-A1E9-B7D7D3D36C7C}" name="Tabelle2571011181921222324252728" displayName="Tabelle2571011181921222324252728" ref="A186:H195" totalsRowShown="0" headerRowDxfId="143" dataDxfId="141" headerRowBorderDxfId="142" tableBorderDxfId="140" totalsRowBorderDxfId="139">
  <autoFilter ref="A186:H195" xr:uid="{09885F48-B656-4FF3-A1E9-B7D7D3D36C7C}"/>
  <tableColumns count="8">
    <tableColumn id="1" xr3:uid="{287D5C23-3544-480F-B3D6-20261B8DC88B}" name="ID Nr." dataDxfId="138"/>
    <tableColumn id="8" xr3:uid="{B6218243-E569-48D1-B3B0-54B90E288A54}" name="Bahn" dataDxfId="137"/>
    <tableColumn id="2" xr3:uid="{176F071E-2A6D-4342-BBA5-87CE600D0890}" name="Mannschaft" dataDxfId="136"/>
    <tableColumn id="3" xr3:uid="{5E95050E-4AB2-473E-91EC-D73942B5D478}" name="1.Spiel" dataDxfId="135"/>
    <tableColumn id="4" xr3:uid="{A8B4BC47-8D1A-46B5-A7F5-B5C31899D520}" name="2.Spiel" dataDxfId="134"/>
    <tableColumn id="5" xr3:uid="{B67EF8B9-4A81-4AFE-8C9F-4385FFEE5FFC}" name="3.Spiel" dataDxfId="133"/>
    <tableColumn id="6" xr3:uid="{E24A1FFC-3A20-4220-9702-61190C877D7D}" name="Punkte Spieltag" dataDxfId="132"/>
    <tableColumn id="7" xr3:uid="{5D0AAE88-E71D-406E-9F70-95E3A7B0818A}" name="Pins Spieltag" dataDxfId="131"/>
  </tableColumns>
  <tableStyleInfo name="TableStyleMedium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46D4CA6-09E0-4926-BF5F-36D4E4BBB8D9}" name="Tabelle236" displayName="Tabelle236" ref="A199:H208" totalsRowShown="0" headerRowDxfId="130" dataDxfId="128" headerRowBorderDxfId="129" tableBorderDxfId="127" totalsRowBorderDxfId="126">
  <autoFilter ref="A199:H208" xr:uid="{A46D4CA6-09E0-4926-BF5F-36D4E4BBB8D9}"/>
  <tableColumns count="8">
    <tableColumn id="1" xr3:uid="{355934FA-012C-454C-832F-C35842139513}" name="ID Nr." dataDxfId="125"/>
    <tableColumn id="8" xr3:uid="{932F8819-1F3F-4186-8F8C-10314D850DB8}" name="Bahn" dataDxfId="124"/>
    <tableColumn id="2" xr3:uid="{A7F84DF0-3024-4A50-8DB4-EF0771E01CB0}" name="Mannschaft" dataDxfId="123"/>
    <tableColumn id="3" xr3:uid="{31D81D9A-12EB-42BA-B59E-F2C3687FD49C}" name="1.Spiel" dataDxfId="122"/>
    <tableColumn id="4" xr3:uid="{FDE2E377-E83A-4604-B256-5B24456C277A}" name="2.Spiel" dataDxfId="121"/>
    <tableColumn id="5" xr3:uid="{25FEAC83-9EE8-43CF-B9BF-4062C2077BAE}" name="3.Spiel" dataDxfId="120"/>
    <tableColumn id="6" xr3:uid="{8448E51C-0236-4D69-ABB3-98F31501761B}" name="Punkte Spieltag" dataDxfId="119"/>
    <tableColumn id="7" xr3:uid="{9588E738-328E-41C7-BDE5-15E7F39A43AC}" name="Pins Spieltag" dataDxfId="118"/>
  </tableColumns>
  <tableStyleInfo name="TableStyleMedium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2FE5432-204A-4810-8B4E-B2A58EEE41BF}" name="Tabelle2537" displayName="Tabelle2537" ref="A212:H221" totalsRowShown="0" headerRowDxfId="117" dataDxfId="116">
  <autoFilter ref="A212:H221" xr:uid="{72FE5432-204A-4810-8B4E-B2A58EEE41BF}"/>
  <tableColumns count="8">
    <tableColumn id="1" xr3:uid="{8D51D674-1A62-46C0-8B87-B47D48407BD1}" name="ID Nr." dataDxfId="115"/>
    <tableColumn id="8" xr3:uid="{E7A0AFD4-E90E-4E4C-8B81-EF1A448B2EC8}" name="Bahn" dataDxfId="114"/>
    <tableColumn id="2" xr3:uid="{9AFD5437-E860-40EC-B3C7-76742272A592}" name="Mannschaft" dataDxfId="113"/>
    <tableColumn id="3" xr3:uid="{220BA192-079C-47FE-88FA-7849D64E1096}" name="1.Spiel" dataDxfId="112"/>
    <tableColumn id="4" xr3:uid="{F8108443-4DF1-424D-A7F4-4AA4E2C4C58E}" name="2.Spiel" dataDxfId="111"/>
    <tableColumn id="5" xr3:uid="{4A46BF1A-5227-4325-A99E-5EA44BDCB99C}" name="3.Spiel" dataDxfId="110"/>
    <tableColumn id="6" xr3:uid="{1DA15830-474B-402E-8F9E-DEF4056DBD3D}" name="Punkte Spieltag" dataDxfId="109"/>
    <tableColumn id="7" xr3:uid="{EB4B613B-A227-4D64-A25F-54FBD428EDD5}" name="Pins Spieltag" dataDxfId="108"/>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85FC08B-F46B-4207-935A-EDFD53725376}" name="Tabelle25738" displayName="Tabelle25738" ref="A225:H234" totalsRowShown="0" headerRowDxfId="107" dataDxfId="106">
  <autoFilter ref="A225:H234" xr:uid="{485FC08B-F46B-4207-935A-EDFD53725376}"/>
  <tableColumns count="8">
    <tableColumn id="1" xr3:uid="{B37A1403-2493-4EE9-A602-200C2BA24B97}" name="ID Nr." dataDxfId="105"/>
    <tableColumn id="8" xr3:uid="{77E25A57-EBDE-4F3B-96B0-4F91CB651EBD}" name="Bahn" dataDxfId="104"/>
    <tableColumn id="2" xr3:uid="{19D62AF0-FCC8-438A-8FB1-55A7E986FDE1}" name="Mannschaft" dataDxfId="103"/>
    <tableColumn id="3" xr3:uid="{B995B459-6490-4E25-90A3-8645D0E1BD18}" name="1.Spiel" dataDxfId="102"/>
    <tableColumn id="4" xr3:uid="{CE1AA4FF-29D4-4EE4-8803-F4775E09817C}" name="2.Spiel" dataDxfId="101"/>
    <tableColumn id="5" xr3:uid="{F9DF37EA-F329-46E4-A2E0-46888B0D9F8D}" name="3.Spiel" dataDxfId="100"/>
    <tableColumn id="6" xr3:uid="{D7B585DC-3D6A-4B6C-9FBC-F970BEF3E7D2}" name="Punkte Spieltag" dataDxfId="99"/>
    <tableColumn id="7" xr3:uid="{D089C315-E8C7-47A8-98FD-1E5B0B99C07E}" name="Pins Spieltag" dataDxfId="98"/>
  </tableColumns>
  <tableStyleInfo name="TableStyleMedium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76177A1A-2152-47F1-BDDA-5300BC4F40E8}" name="Tabelle2571039" displayName="Tabelle2571039" ref="A238:H247" totalsRowShown="0" headerRowDxfId="97" dataDxfId="96">
  <autoFilter ref="A238:H247" xr:uid="{76177A1A-2152-47F1-BDDA-5300BC4F40E8}"/>
  <tableColumns count="8">
    <tableColumn id="1" xr3:uid="{049A7D76-3556-4E72-904B-608EE0EA7181}" name="ID Nr." dataDxfId="95"/>
    <tableColumn id="8" xr3:uid="{C686A127-C55F-4261-B5F8-A0B04BE6A7EB}" name="Bahn" dataDxfId="94"/>
    <tableColumn id="2" xr3:uid="{48AB14BC-2401-4C72-85D3-B0B1010117B6}" name="Mannschaft" dataDxfId="93"/>
    <tableColumn id="3" xr3:uid="{DFA0F94D-A583-4BE3-BE67-2B04A9F02ACD}" name="1.Spiel" dataDxfId="92"/>
    <tableColumn id="4" xr3:uid="{59F914F5-AD5A-4A41-93B1-DBEDABA4E68B}" name="2.Spiel" dataDxfId="91"/>
    <tableColumn id="5" xr3:uid="{0F515064-8B75-476C-950F-A0C618F3BACC}" name="3.Spiel" dataDxfId="90"/>
    <tableColumn id="6" xr3:uid="{BF0B7024-8A21-4D7D-8DDA-F045F2BC7AB2}" name="Punkte Spieltag" dataDxfId="89"/>
    <tableColumn id="7" xr3:uid="{7973ABD7-5B5C-468E-985B-106B9729F538}" name="Pins Spieltag" dataDxfId="88"/>
  </tableColumns>
  <tableStyleInfo name="TableStyleMedium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70D7156-F697-4A97-8ED9-DA2CD9AAFFE4}" name="Tabelle257101140" displayName="Tabelle257101140" ref="A252:H261" totalsRowShown="0" headerRowDxfId="87" dataDxfId="85" headerRowBorderDxfId="86" tableBorderDxfId="84" totalsRowBorderDxfId="83">
  <autoFilter ref="A252:H261" xr:uid="{170D7156-F697-4A97-8ED9-DA2CD9AAFFE4}"/>
  <tableColumns count="8">
    <tableColumn id="1" xr3:uid="{2670FD92-6A53-4007-AD7E-E46191EB9E30}" name="ID Nr." dataDxfId="82"/>
    <tableColumn id="8" xr3:uid="{1E2E6ACB-63C4-4A76-8C54-926A7AAD7DB0}" name="Bahn" dataDxfId="81"/>
    <tableColumn id="2" xr3:uid="{8712B412-1E5A-49E1-9D3B-38C50E036AD3}" name="Mannschaft" dataDxfId="80"/>
    <tableColumn id="3" xr3:uid="{F3C9B7FD-5804-47DA-A69E-5AED6A132695}" name="1.Spiel" dataDxfId="79"/>
    <tableColumn id="4" xr3:uid="{5C72D5B0-EC02-4A85-9272-4647BC686A08}" name="2.Spiel" dataDxfId="78"/>
    <tableColumn id="5" xr3:uid="{DD9BB882-E216-4EC6-9DC9-A10DB9A860F0}" name="3.Spiel" dataDxfId="77"/>
    <tableColumn id="6" xr3:uid="{84DF5D1A-8905-45C1-9851-77CD6DC55ABC}" name="Punkte Spieltag" dataDxfId="76"/>
    <tableColumn id="7" xr3:uid="{883FD8EF-6831-4BE1-802F-9538CAF1855D}" name="Pins Spieltag" dataDxfId="75"/>
  </tableColumns>
  <tableStyleInfo name="TableStyleMedium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4868A2F-34B9-43CC-9664-CCE5F79E51AF}" name="Tabelle25710111841" displayName="Tabelle25710111841" ref="A265:H274" totalsRowShown="0" headerRowDxfId="74" dataDxfId="72" headerRowBorderDxfId="73" tableBorderDxfId="71" totalsRowBorderDxfId="70">
  <autoFilter ref="A265:H274" xr:uid="{44868A2F-34B9-43CC-9664-CCE5F79E51AF}"/>
  <tableColumns count="8">
    <tableColumn id="1" xr3:uid="{F046DC67-B525-47BA-85EB-96922CE5705A}" name="ID Nr." dataDxfId="69"/>
    <tableColumn id="8" xr3:uid="{0A733CE9-8814-42AD-9DD1-EE63980B861E}" name="Bahn" dataDxfId="68"/>
    <tableColumn id="2" xr3:uid="{083E8E20-0630-4CC1-BFB3-D06B59133B50}" name="Mannschaft" dataDxfId="67"/>
    <tableColumn id="3" xr3:uid="{77D56C72-C594-4773-89D9-C12B6592AFE8}" name="1.Spiel" dataDxfId="66"/>
    <tableColumn id="4" xr3:uid="{556573E9-FE3E-4BBC-A629-A9FBB0EAEDA4}" name="2.Spiel" dataDxfId="65"/>
    <tableColumn id="5" xr3:uid="{F55CD7E2-BE13-4962-A3BA-EFDC096105E6}" name="3.Spiel" dataDxfId="64"/>
    <tableColumn id="6" xr3:uid="{CC359F16-8ACA-4407-BD01-8C0439CEDFB8}" name="Punkte Spieltag" dataDxfId="63"/>
    <tableColumn id="7" xr3:uid="{BEA89B39-E8A1-4466-A129-9FF1DCEF8514}" name="Pins Spieltag" dataDxfId="6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063F74-20E0-4E1D-9D8D-B455B5DD423D}" name="Tabelle257" displayName="Tabelle257" ref="A42:H51" totalsRowShown="0" headerRowDxfId="277" dataDxfId="276">
  <autoFilter ref="A42:H51" xr:uid="{C7063F74-20E0-4E1D-9D8D-B455B5DD423D}"/>
  <tableColumns count="8">
    <tableColumn id="1" xr3:uid="{72E6155A-CDAB-4E96-9823-846EACB8657C}" name="ID Nr." dataDxfId="275"/>
    <tableColumn id="8" xr3:uid="{55CF3212-E617-48AC-A9AE-E4F0070B221E}" name="Bahn" dataDxfId="274"/>
    <tableColumn id="2" xr3:uid="{40D31178-4A53-49F0-A38C-B6150E23528E}" name="Mannschaft" dataDxfId="273"/>
    <tableColumn id="3" xr3:uid="{1860C1B9-7E33-452E-82B1-A428825B540E}" name="1.Spiel" dataDxfId="272"/>
    <tableColumn id="4" xr3:uid="{A5ED5E8C-BDBE-48A0-A7AA-9949C217548A}" name="2.Spiel" dataDxfId="271"/>
    <tableColumn id="5" xr3:uid="{A5B6FABB-5AFA-4C5A-B5A2-35E6E1EF9E7A}" name="3.Spiel" dataDxfId="270"/>
    <tableColumn id="6" xr3:uid="{1AFD82AD-5C5D-43C6-AA09-08D524AEFFEF}" name="Punkte Spieltag" dataDxfId="269"/>
    <tableColumn id="7" xr3:uid="{0170468A-9F46-4B09-BAAE-643052758965}" name="Pins Spieltag" dataDxfId="268"/>
  </tableColumns>
  <tableStyleInfo name="TableStyleMedium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E80FA64-FE62-4400-B669-C84E77C22DE0}" name="Tabelle2571011181942" displayName="Tabelle2571011181942" ref="A278:H287" totalsRowShown="0" headerRowDxfId="61" dataDxfId="59" headerRowBorderDxfId="60" tableBorderDxfId="58" totalsRowBorderDxfId="57">
  <autoFilter ref="A278:H287" xr:uid="{BE80FA64-FE62-4400-B669-C84E77C22DE0}"/>
  <tableColumns count="8">
    <tableColumn id="1" xr3:uid="{EE227E95-CD6C-4BC6-B117-A9A47D032E40}" name="ID Nr." dataDxfId="56"/>
    <tableColumn id="8" xr3:uid="{0DA8858A-41D5-4902-A21D-E8F973CFE206}" name="Bahn" dataDxfId="55"/>
    <tableColumn id="2" xr3:uid="{85DF29EF-032D-474D-A4F3-7B4D27354A7A}" name="Mannschaft" dataDxfId="54"/>
    <tableColumn id="3" xr3:uid="{A3F7E136-B7F6-4728-AE17-30EF9E8B7237}" name="1.Spiel" dataDxfId="53"/>
    <tableColumn id="4" xr3:uid="{AA2ACF5B-6E34-4AD0-96F0-640AC4C7008E}" name="2.Spiel" dataDxfId="52"/>
    <tableColumn id="5" xr3:uid="{498D8E46-EE9E-4CB4-9508-64F784BC32A8}" name="3.Spiel" dataDxfId="51"/>
    <tableColumn id="6" xr3:uid="{7BDAF955-F821-441F-990B-9E433E228026}" name="Punkte Spieltag" dataDxfId="50"/>
    <tableColumn id="7" xr3:uid="{79DC295B-1D13-4AFF-8B38-53F9E332978F}" name="Pins Spieltag" dataDxfId="49"/>
  </tableColumns>
  <tableStyleInfo name="TableStyleMedium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EA6EEA-9CFA-4246-A848-488D528D7B70}" name="Tabelle2" displayName="Tabelle2" ref="A16:H25" totalsRowShown="0" headerRowDxfId="48" dataDxfId="47">
  <autoFilter ref="A16:H25" xr:uid="{FDEA6EEA-9CFA-4246-A848-488D528D7B70}"/>
  <tableColumns count="8">
    <tableColumn id="1" xr3:uid="{B0840CD5-53D3-4A7C-A877-EE6043007555}" name="ID Nr." dataDxfId="46"/>
    <tableColumn id="8" xr3:uid="{6D8DA4FF-7A7B-4293-9F65-C5172715A323}" name="Bahn" dataDxfId="45"/>
    <tableColumn id="2" xr3:uid="{3EF2811E-FDBB-4B5F-B430-B8DB7C7DA049}" name="Mannschaft" dataDxfId="44"/>
    <tableColumn id="3" xr3:uid="{C10DBACE-2E00-4672-9A9A-F34B1CCF9499}" name="1.Spiel" dataDxfId="43"/>
    <tableColumn id="4" xr3:uid="{3F24E7B0-4F23-4B91-B221-C6B9FA876D0A}" name="2.Spiel" dataDxfId="42"/>
    <tableColumn id="5" xr3:uid="{A706BC46-714D-44EB-B0DF-6140018BD241}" name="3.Spiel" dataDxfId="41"/>
    <tableColumn id="6" xr3:uid="{B85E19C7-EDCC-4076-9F2A-06DB2222B159}" name="Punkte Spieltag" dataDxfId="40"/>
    <tableColumn id="7" xr3:uid="{13D67A39-D68D-4758-B107-C1D69A902766}" name="Pins Spieltag" dataDxfId="39"/>
  </tableColumns>
  <tableStyleInfo name="TableStyleMedium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3A86E92-A2D3-46C4-B899-600F5FFC137F}" name="Tabelle245" displayName="Tabelle245" ref="A2:H10" totalsRowShown="0" headerRowDxfId="38" dataDxfId="37">
  <autoFilter ref="A2:H10" xr:uid="{03A86E92-A2D3-46C4-B899-600F5FFC137F}"/>
  <sortState xmlns:xlrd2="http://schemas.microsoft.com/office/spreadsheetml/2017/richdata2" ref="A3:D10">
    <sortCondition descending="1" ref="D3:D10"/>
  </sortState>
  <tableColumns count="8">
    <tableColumn id="1" xr3:uid="{E3676A9E-FDB6-4474-BDB1-A3EAE41E4EFD}" name="ID Nr." dataDxfId="36"/>
    <tableColumn id="8" xr3:uid="{1EA08AD3-7072-4D0F-89C0-C5276A514BF8}" name="Platz" dataDxfId="35"/>
    <tableColumn id="6" xr3:uid="{F0B2D56E-02A2-4754-A0B1-FB780942374B}" name="Mannschaft" dataDxfId="34"/>
    <tableColumn id="7" xr3:uid="{A86965D5-5F99-4894-A973-7305E44D5D8C}" name="Punkte Saison" dataDxfId="33">
      <calculatedColumnFormula>SUM('4.Liga Tabelle'!D5)</calculatedColumnFormula>
    </tableColumn>
    <tableColumn id="3" xr3:uid="{3D501CC0-82DF-499A-B749-ADB2792D0E4F}" name="Pins Saison" dataDxfId="32">
      <calculatedColumnFormula>SUM('4.Liga Tabelle'!E5)</calculatedColumnFormula>
    </tableColumn>
    <tableColumn id="2" xr3:uid="{3AF4E1F4-178E-4303-9E4B-9BD7975FAEFD}" name="Bestes Spiel Team" dataDxfId="31">
      <calculatedColumnFormula>MAX(D18:F18,D31:F31,D44:F44,D57:F57,D71:F71,D84:F84,D97:F97,D110:F110,D123:F123,D136:F136,D149:F149,D162:F162,D175:F175,D188:F188,D201:F201,D214:F214,D227:F227,D240:F240,D254:F254,D267:F267,D280:F280)</calculatedColumnFormula>
    </tableColumn>
    <tableColumn id="4" xr3:uid="{E6C8D672-0596-4C60-8A9D-E5BA0E39C16C}" name="Beste Serie Team" dataDxfId="30">
      <calculatedColumnFormula>MAX(H18,H31,H44,H57,H71,H84,H97,H110,H123,H136,H149,H162,H175,H188,H201,H214,H227,H240,H254,H267,H280)</calculatedColumnFormula>
    </tableColumn>
    <tableColumn id="5" xr3:uid="{1448C81C-009E-4813-9FFA-5798500D6559}" name="Saisonschnitt Team" dataDxfId="29"/>
  </tableColumns>
  <tableStyleInfo name="TableStyleMedium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72FE44-F3D7-495F-8E1C-87B0F063E0D2}" name="Tabelle1" displayName="Tabelle1" ref="J2:R24" totalsRowShown="0" headerRowDxfId="28" dataDxfId="26" headerRowBorderDxfId="27" tableBorderDxfId="25" totalsRowBorderDxfId="24">
  <autoFilter ref="J2:R24" xr:uid="{4472FE44-F3D7-495F-8E1C-87B0F063E0D2}"/>
  <tableColumns count="9">
    <tableColumn id="1" xr3:uid="{6FE53D4E-A700-479F-907E-D75770EA6227}" name="Anteten" dataDxfId="23" totalsRowDxfId="22"/>
    <tableColumn id="2" xr3:uid="{8CBCFBC2-75CF-4BE6-93FD-863030155D63}" name="Arsenalbetriebe 2" dataDxfId="21" totalsRowDxfId="20">
      <calculatedColumnFormula>SUM(H18)</calculatedColumnFormula>
    </tableColumn>
    <tableColumn id="3" xr3:uid="{81FBD388-D516-465F-9115-9CEC7280C821}" name="Bund 3" dataDxfId="19" totalsRowDxfId="18">
      <calculatedColumnFormula>SUM(H19)</calculatedColumnFormula>
    </tableColumn>
    <tableColumn id="4" xr3:uid="{16CE472E-4364-4233-B66E-4F421294D261}" name="HDW 2" dataDxfId="17" totalsRowDxfId="16"/>
    <tableColumn id="5" xr3:uid="{379BFCE2-6CFB-48F1-BBBA-33D9CB885556}" name="Lucky Striker 1" dataDxfId="15"/>
    <tableColumn id="6" xr3:uid="{433F4390-98F8-4F66-9EF5-9CD8B6E21BA8}" name="Stadtverwaltung 2" dataDxfId="14" totalsRowDxfId="13"/>
    <tableColumn id="7" xr3:uid="{1856D098-FFF2-4863-9EBE-668C276087FE}" name="Stadtverwaltung 3" dataDxfId="12" totalsRowDxfId="11"/>
    <tableColumn id="8" xr3:uid="{CB8F608C-6161-4A13-936B-E8BEF6EE38F1}" name="Städt. KH 2" dataDxfId="10" totalsRowDxfId="9"/>
    <tableColumn id="9" xr3:uid="{961E3574-1EF2-4375-B5EB-96640A6BF42A}" name="Stadtwerke 1" dataDxfId="8" totalsRowDxfId="7"/>
  </tableColumns>
  <tableStyleInfo name="TableStyleMedium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79AD5C-C2B5-4E13-8E16-9680FF28406F}" name="Tabelle2456" displayName="Tabelle2456" ref="A4:E12" totalsRowShown="0" headerRowDxfId="6" dataDxfId="5">
  <autoFilter ref="A4:E12" xr:uid="{8A79AD5C-C2B5-4E13-8E16-9680FF28406F}"/>
  <sortState xmlns:xlrd2="http://schemas.microsoft.com/office/spreadsheetml/2017/richdata2" ref="A5:E12">
    <sortCondition ref="E2:E10"/>
  </sortState>
  <tableColumns count="5">
    <tableColumn id="1" xr3:uid="{00F5E10E-1AF5-4B1F-8766-4966DE68F3FD}" name="ID Nr." dataDxfId="4"/>
    <tableColumn id="8" xr3:uid="{1F3110EC-25BF-4680-9456-4E1F0A98410B}" name="Platz" dataDxfId="3"/>
    <tableColumn id="2" xr3:uid="{30429017-6E53-4343-A703-A257C5ABBBCD}" name="Mannschaft" dataDxfId="2"/>
    <tableColumn id="6" xr3:uid="{2E535B41-6A04-44C3-9614-DEF11BAE2C66}" name="Punke Saison" dataDxfId="1">
      <calculatedColumnFormula>SUM('4. Liga Ergebnisse'!G18,'4. Liga Ergebnisse'!G31,'4. Liga Ergebnisse'!G44,'4. Liga Ergebnisse'!G57,'4. Liga Ergebnisse'!G71,'4. Liga Ergebnisse'!G84,'4. Liga Ergebnisse'!G97,'4. Liga Ergebnisse'!G110,'4. Liga Ergebnisse'!G123,'4. Liga Ergebnisse'!G136,'4. Liga Ergebnisse'!G149,'4. Liga Ergebnisse'!G162,'4. Liga Ergebnisse'!G175,'4. Liga Ergebnisse'!G188,'4. Liga Ergebnisse'!G201,'4. Liga Ergebnisse'!G214,'4. Liga Ergebnisse'!G227,'4. Liga Ergebnisse'!G240,'4. Liga Ergebnisse'!G254,'4. Liga Ergebnisse'!G267,'4. Liga Ergebnisse'!G280)</calculatedColumnFormula>
    </tableColumn>
    <tableColumn id="7" xr3:uid="{65AF3524-46D0-49E2-B93F-59467619D401}" name="Pins Saison" dataDxfId="0">
      <calculatedColumnFormula>SUM('4. Liga Ergebnisse'!H254,'4. Liga Ergebnisse'!H267,'4. Liga Ergebnisse'!H280,'4. Liga Ergebnisse'!H240,'4. Liga Ergebnisse'!H227,'4. Liga Ergebnisse'!H214,'4. Liga Ergebnisse'!H201,'4. Liga Ergebnisse'!H188,'4. Liga Ergebnisse'!H175,'4. Liga Ergebnisse'!H162,'4. Liga Ergebnisse'!H149,'4. Liga Ergebnisse'!H136,'4. Liga Ergebnisse'!H123,'4. Liga Ergebnisse'!H110,'4. Liga Ergebnisse'!H97,'4. Liga Ergebnisse'!H84,'4. Liga Ergebnisse'!H71,'4. Liga Ergebnisse'!H57,'4. Liga Ergebnisse'!H44,'4. Liga Ergebnisse'!H31,'4. Liga Ergebnisse'!H18)</calculatedColumnFormula>
    </tableColumn>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F484CDC-00E0-4CB0-A215-0E473F6D7EBB}" name="Tabelle25710" displayName="Tabelle25710" ref="A55:H64" totalsRowShown="0" headerRowDxfId="267" dataDxfId="266">
  <autoFilter ref="A55:H64" xr:uid="{EF484CDC-00E0-4CB0-A215-0E473F6D7EBB}"/>
  <tableColumns count="8">
    <tableColumn id="1" xr3:uid="{C96749F8-4F19-4567-8FEE-DA3BD9FE70F1}" name="ID Nr." dataDxfId="265"/>
    <tableColumn id="8" xr3:uid="{E6E8E241-CBF5-4811-850E-44EDB672F7E4}" name="Bahn" dataDxfId="264"/>
    <tableColumn id="2" xr3:uid="{6427CF95-1EE9-4BD7-BF1D-FAC64FE2A3FC}" name="Mannschaft" dataDxfId="263"/>
    <tableColumn id="3" xr3:uid="{E5C7AC31-6783-49EB-A68D-228501B2515D}" name="1.Spiel" dataDxfId="262"/>
    <tableColumn id="4" xr3:uid="{954C3C1B-6EC8-4FDD-A0C4-FE48639433D9}" name="2.Spiel" dataDxfId="261"/>
    <tableColumn id="5" xr3:uid="{74BCA419-1105-4BCB-9B48-D505684BDF6B}" name="3.Spiel" dataDxfId="260"/>
    <tableColumn id="6" xr3:uid="{8024C54C-3F04-4E6C-9B0F-4790BA321FC0}" name="Punkte Spieltag" dataDxfId="259"/>
    <tableColumn id="7" xr3:uid="{D149EAD6-C83D-4727-883E-952F47A6B2C8}" name="Pins Spieltag" dataDxfId="258"/>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8301ED1-3A94-44A0-84B4-8E73179C7972}" name="Tabelle2571011" displayName="Tabelle2571011" ref="A69:H78" totalsRowShown="0" headerRowDxfId="257" dataDxfId="255" headerRowBorderDxfId="256" tableBorderDxfId="254" totalsRowBorderDxfId="253">
  <autoFilter ref="A69:H78" xr:uid="{18301ED1-3A94-44A0-84B4-8E73179C7972}"/>
  <tableColumns count="8">
    <tableColumn id="1" xr3:uid="{1F07922D-52EE-4F3E-BABA-5C5043505C1B}" name="ID Nr." dataDxfId="252"/>
    <tableColumn id="8" xr3:uid="{45E7AA2D-8042-4CFA-9856-630CB0F14689}" name="Bahn" dataDxfId="251"/>
    <tableColumn id="2" xr3:uid="{4C0C2C9F-BCE6-44AD-956B-27864F087C9C}" name="Mannschaft" dataDxfId="250"/>
    <tableColumn id="3" xr3:uid="{00B4B63B-53A6-4114-9091-BE361E43C5E9}" name="1.Spiel" dataDxfId="249"/>
    <tableColumn id="4" xr3:uid="{08C7A4DC-4265-43CE-B816-B1CEAEBC6272}" name="2.Spiel" dataDxfId="248"/>
    <tableColumn id="5" xr3:uid="{13502AAD-CA7F-4D12-A55E-7928BB3EB7C5}" name="3.Spiel" dataDxfId="247"/>
    <tableColumn id="6" xr3:uid="{77F8F5A9-20E8-4A23-8E2A-C23D1585FAAC}" name="Punkte Spieltag" dataDxfId="246"/>
    <tableColumn id="7" xr3:uid="{F152BEA3-80D2-4653-AA13-9DC1C614A354}" name="Pins Spieltag" dataDxfId="245"/>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10B9B4D-551E-4679-8BA8-47EEE402ED8A}" name="Tabelle257101118" displayName="Tabelle257101118" ref="A82:H91" totalsRowShown="0" headerRowDxfId="244" dataDxfId="242" headerRowBorderDxfId="243" tableBorderDxfId="241" totalsRowBorderDxfId="240">
  <autoFilter ref="A82:H91" xr:uid="{F10B9B4D-551E-4679-8BA8-47EEE402ED8A}"/>
  <tableColumns count="8">
    <tableColumn id="1" xr3:uid="{1D747647-EF4E-4477-AB19-067A4A86AE96}" name="ID Nr." dataDxfId="239"/>
    <tableColumn id="8" xr3:uid="{1AFDCCEA-D9A3-435D-B71E-3502BAAF0C15}" name="Bahn" dataDxfId="238"/>
    <tableColumn id="2" xr3:uid="{BD4BE3F5-5D59-468B-9C74-859EE5D31F67}" name="Mannschaft" dataDxfId="237"/>
    <tableColumn id="3" xr3:uid="{8C4D99F7-3623-479D-AF26-FAD5EB1F98F2}" name="1.Spiel" dataDxfId="236"/>
    <tableColumn id="4" xr3:uid="{5AB07CE3-8630-4B47-B817-C78EF9FEBE07}" name="2.Spiel" dataDxfId="235"/>
    <tableColumn id="5" xr3:uid="{5C777F4F-EB64-444A-9FB0-F0B7A188E690}" name="3.Spiel" dataDxfId="234"/>
    <tableColumn id="6" xr3:uid="{F927BA4D-2447-424E-85F7-8A0785337AA8}" name="Punkte Spieltag" dataDxfId="233"/>
    <tableColumn id="7" xr3:uid="{4AC78D3D-F333-4303-BA74-CDF313FD788E}" name="Pins Spieltag" dataDxfId="232"/>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C227A46-1B26-4190-9C80-39DE5B378B58}" name="Tabelle25710111819" displayName="Tabelle25710111819" ref="A95:H104" totalsRowShown="0" headerRowDxfId="231" dataDxfId="229" headerRowBorderDxfId="230" tableBorderDxfId="228" totalsRowBorderDxfId="227">
  <autoFilter ref="A95:H104" xr:uid="{9C227A46-1B26-4190-9C80-39DE5B378B58}"/>
  <tableColumns count="8">
    <tableColumn id="1" xr3:uid="{74024238-8D6D-4BD2-9D79-E2C46857F881}" name="ID Nr." dataDxfId="226"/>
    <tableColumn id="8" xr3:uid="{164836C6-78F5-42BA-A7D3-2ABD4CBAD2B2}" name="Bahn" dataDxfId="225"/>
    <tableColumn id="2" xr3:uid="{F80EBDCA-F3EB-4087-B642-5335301AEDE1}" name="Mannschaft" dataDxfId="224"/>
    <tableColumn id="3" xr3:uid="{D50367B3-6FD2-4473-946B-256B48E2FE26}" name="1.Spiel" dataDxfId="223"/>
    <tableColumn id="4" xr3:uid="{64C149DC-A178-46D1-9206-041B3C5D690A}" name="2.Spiel" dataDxfId="222"/>
    <tableColumn id="5" xr3:uid="{253F2E38-AAA9-4E67-92FC-87CCEB636827}" name="3.Spiel" dataDxfId="221"/>
    <tableColumn id="6" xr3:uid="{ADAAAA85-0F63-479D-9638-5C985113F361}" name="Punkte Spieltag" dataDxfId="220"/>
    <tableColumn id="7" xr3:uid="{E87CE7D2-B3DB-452D-BD04-5D94514CAEB7}" name="Pins Spieltag" dataDxfId="219"/>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3CC940A-F0E1-42E8-8F62-B40758A3B941}" name="Tabelle2571011181921" displayName="Tabelle2571011181921" ref="A108:H117" totalsRowShown="0" headerRowDxfId="218" dataDxfId="216" headerRowBorderDxfId="217" tableBorderDxfId="215" totalsRowBorderDxfId="214">
  <autoFilter ref="A108:H117" xr:uid="{E3CC940A-F0E1-42E8-8F62-B40758A3B941}"/>
  <tableColumns count="8">
    <tableColumn id="1" xr3:uid="{0B3B3E50-76A8-483D-BCAD-A9B959026E1A}" name="ID Nr." dataDxfId="213"/>
    <tableColumn id="8" xr3:uid="{254A252C-C2EE-47E2-AF89-A0F9A8279C44}" name="Bahn" dataDxfId="212"/>
    <tableColumn id="2" xr3:uid="{D393FAF2-C9E7-48E8-B1CA-8C6FB79AA941}" name="Mannschaft" dataDxfId="211"/>
    <tableColumn id="3" xr3:uid="{B1652CDE-D112-4C8D-8989-F346BBFB237D}" name="1.Spiel" dataDxfId="210"/>
    <tableColumn id="4" xr3:uid="{4E391A3A-97DF-4533-A31F-B61D460298F9}" name="2.Spiel" dataDxfId="209"/>
    <tableColumn id="5" xr3:uid="{CF6C2C3D-918A-4A1C-AFAD-4761E431175E}" name="3.Spiel" dataDxfId="208"/>
    <tableColumn id="6" xr3:uid="{ADC18F84-CD9F-41DD-926A-2235407F521B}" name="Punkte Spieltag" dataDxfId="207"/>
    <tableColumn id="7" xr3:uid="{6B5622FF-6840-4AB5-A894-D0F2FC0DA181}" name="Pins Spieltag" dataDxfId="206"/>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ECC3D6E-928D-4F36-94FE-47A02C24E8B7}" name="Tabelle257101118192122" displayName="Tabelle257101118192122" ref="A121:H130" totalsRowShown="0" headerRowDxfId="205" dataDxfId="204">
  <autoFilter ref="A121:H130" xr:uid="{0ECC3D6E-928D-4F36-94FE-47A02C24E8B7}"/>
  <tableColumns count="8">
    <tableColumn id="1" xr3:uid="{403E88E5-4522-443C-B744-861E9FC2B225}" name="ID Nr." dataDxfId="203"/>
    <tableColumn id="8" xr3:uid="{2673648F-4180-4F3F-8470-AAD34FAC51C5}" name="Bahn" dataDxfId="202"/>
    <tableColumn id="2" xr3:uid="{A5C68835-E25C-4283-9BBB-61F336E45D0F}" name="Mannschaft" dataDxfId="201"/>
    <tableColumn id="3" xr3:uid="{8FC39DC2-C4BD-43EC-BB6A-180CB4F8EC36}" name="1.Spiel" dataDxfId="200"/>
    <tableColumn id="4" xr3:uid="{F6B71F7D-5B87-43F3-8DDC-EC9F8E88B606}" name="2.Spiel" dataDxfId="199"/>
    <tableColumn id="5" xr3:uid="{7ABE6D22-1A0A-49F1-B44A-48D45778C6CE}" name="3.Spiel" dataDxfId="198"/>
    <tableColumn id="6" xr3:uid="{0755671E-F53E-4D23-8567-0B3567D87E17}" name="Punkte Spieltag" dataDxfId="197"/>
    <tableColumn id="7" xr3:uid="{CD586E0B-12B7-4D8E-854C-8575CF0C8A31}" name="Pins Spieltag" dataDxfId="196"/>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1D3CFB0-011A-42D3-8FC9-2211F70D9176}" name="Tabelle25710111819212223" displayName="Tabelle25710111819212223" ref="A134:H143" totalsRowShown="0" headerRowDxfId="195" dataDxfId="193" headerRowBorderDxfId="194" tableBorderDxfId="192" totalsRowBorderDxfId="191">
  <autoFilter ref="A134:H143" xr:uid="{D1D3CFB0-011A-42D3-8FC9-2211F70D9176}"/>
  <tableColumns count="8">
    <tableColumn id="1" xr3:uid="{41E48F60-E6DD-4306-B616-B48CC576DB63}" name="ID Nr." dataDxfId="190"/>
    <tableColumn id="8" xr3:uid="{EA8B66CA-5B0D-4A55-B186-FBE1C39F7DCC}" name="Bahn" dataDxfId="189"/>
    <tableColumn id="2" xr3:uid="{21387DA4-B785-4E9E-9536-3A1702605771}" name="Mannschaft" dataDxfId="188"/>
    <tableColumn id="3" xr3:uid="{FA842749-FC1F-441A-9295-B16512F93382}" name="1.Spiel" dataDxfId="187"/>
    <tableColumn id="4" xr3:uid="{A0F0A820-72A0-43A4-BC13-F22CE25CEC4C}" name="2.Spiel" dataDxfId="186"/>
    <tableColumn id="5" xr3:uid="{B4BB7CEA-C996-4038-BC28-433B2ED4F52E}" name="3.Spiel" dataDxfId="185"/>
    <tableColumn id="6" xr3:uid="{C31A4323-BDCD-4646-96BD-74CFB602A3A6}" name="Punkte Spieltag" dataDxfId="184"/>
    <tableColumn id="7" xr3:uid="{1917BE42-DDF5-459E-B504-FF3BC155E2B1}" name="Pins Spieltag" dataDxfId="183"/>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556E-6A2C-41D4-BAC7-D667B99C86F8}">
  <dimension ref="A1:R287"/>
  <sheetViews>
    <sheetView tabSelected="1" topLeftCell="B1" workbookViewId="0">
      <selection activeCell="H14" sqref="H14"/>
    </sheetView>
  </sheetViews>
  <sheetFormatPr baseColWidth="10" defaultRowHeight="14.5" x14ac:dyDescent="0.35"/>
  <cols>
    <col min="1" max="8" width="20.7265625" customWidth="1"/>
    <col min="10" max="18" width="20.7265625" customWidth="1"/>
  </cols>
  <sheetData>
    <row r="1" spans="1:18" x14ac:dyDescent="0.35">
      <c r="A1" s="26" t="s">
        <v>39</v>
      </c>
      <c r="B1" s="26"/>
      <c r="C1" s="26"/>
      <c r="D1" s="26"/>
      <c r="E1" s="26"/>
      <c r="F1" s="3"/>
      <c r="G1" s="3"/>
      <c r="H1" s="3"/>
    </row>
    <row r="2" spans="1:18" x14ac:dyDescent="0.35">
      <c r="A2" s="2" t="s">
        <v>0</v>
      </c>
      <c r="B2" s="2" t="s">
        <v>9</v>
      </c>
      <c r="C2" s="2" t="s">
        <v>1</v>
      </c>
      <c r="D2" s="2" t="s">
        <v>12</v>
      </c>
      <c r="E2" s="2" t="s">
        <v>11</v>
      </c>
      <c r="F2" s="11" t="s">
        <v>13</v>
      </c>
      <c r="G2" s="11" t="s">
        <v>14</v>
      </c>
      <c r="H2" s="12" t="s">
        <v>15</v>
      </c>
      <c r="J2" s="16" t="s">
        <v>16</v>
      </c>
      <c r="K2" s="11" t="s">
        <v>40</v>
      </c>
      <c r="L2" s="11" t="s">
        <v>41</v>
      </c>
      <c r="M2" s="11" t="s">
        <v>42</v>
      </c>
      <c r="N2" s="11" t="s">
        <v>47</v>
      </c>
      <c r="O2" s="11" t="s">
        <v>43</v>
      </c>
      <c r="P2" s="11" t="s">
        <v>44</v>
      </c>
      <c r="Q2" s="11" t="s">
        <v>45</v>
      </c>
      <c r="R2" s="12" t="s">
        <v>46</v>
      </c>
    </row>
    <row r="3" spans="1:18" x14ac:dyDescent="0.35">
      <c r="A3" s="10">
        <v>31</v>
      </c>
      <c r="B3" s="10">
        <v>1</v>
      </c>
      <c r="C3" s="6" t="s">
        <v>40</v>
      </c>
      <c r="D3" s="10">
        <f>SUM('4.Liga Tabelle'!D5)</f>
        <v>40</v>
      </c>
      <c r="E3" s="9">
        <f>SUM('4.Liga Tabelle'!E5)</f>
        <v>13351</v>
      </c>
      <c r="F3" s="9">
        <f>MAX(D18:F18,D31:F31,D44:F44,D57:F57,D71:F71,D84:F84,D97:F97,D110:F110,D123:F123,D136:F136,D149:F149,D162:F162,D175:F175,D188:F188,D201:F201,D214:F214,D227:F227,D240:F240,D254:F254,D267:F267,D280:F280)</f>
        <v>657</v>
      </c>
      <c r="G3" s="9">
        <f t="shared" ref="G3:G10" si="0">MAX(H18,H31,H44,H57,H71,H84,H97,H110,H123,H136,H149,H162,H175,H188,H201,H214,H227,H240,H254,H267,H280)</f>
        <v>1781</v>
      </c>
      <c r="H3" s="13">
        <f t="shared" ref="H3" si="1">SUM(K24)</f>
        <v>1668.875</v>
      </c>
      <c r="J3" s="17">
        <v>1</v>
      </c>
      <c r="K3" s="9">
        <f t="shared" ref="K3" si="2">SUM(H18)</f>
        <v>1492</v>
      </c>
      <c r="L3" s="9">
        <f t="shared" ref="L3" si="3">SUM(H19)</f>
        <v>1604</v>
      </c>
      <c r="M3" s="9">
        <f>SUM(H20)</f>
        <v>1553</v>
      </c>
      <c r="N3" s="9">
        <f>SUM(H21)</f>
        <v>1643</v>
      </c>
      <c r="O3" s="9">
        <f>SUM(H22)</f>
        <v>1513</v>
      </c>
      <c r="P3" s="9">
        <f>SUM(H23)</f>
        <v>1647</v>
      </c>
      <c r="Q3" s="9">
        <f>SUM(H24)</f>
        <v>1727</v>
      </c>
      <c r="R3" s="9">
        <f>SUM(H25)</f>
        <v>1762</v>
      </c>
    </row>
    <row r="4" spans="1:18" x14ac:dyDescent="0.35">
      <c r="A4" s="10">
        <v>32</v>
      </c>
      <c r="B4" s="10">
        <v>2</v>
      </c>
      <c r="C4" s="6" t="s">
        <v>41</v>
      </c>
      <c r="D4" s="10">
        <f>SUM('4.Liga Tabelle'!D6)</f>
        <v>20</v>
      </c>
      <c r="E4" s="9">
        <f>SUM('4.Liga Tabelle'!E6)</f>
        <v>14090</v>
      </c>
      <c r="F4" s="9">
        <f t="shared" ref="F4:F10" si="4">MAX(D19:F19,D32:F32,D45:F45,D58:F58,D72:F72,D85:F85,D98:F98,D111:F111,D124:F124,D137:F137,D150:F150,D163:F163,D176:F176,D189:F189,D202:F202,D215:F215,D228:F228,D241:F241,D255:F255,D268:F268,D281:F281)</f>
        <v>616</v>
      </c>
      <c r="G4" s="9">
        <f t="shared" si="0"/>
        <v>1715</v>
      </c>
      <c r="H4" s="13">
        <f>SUM(L24)</f>
        <v>1565.5555555555557</v>
      </c>
      <c r="J4" s="17">
        <v>2</v>
      </c>
      <c r="K4" s="9">
        <f>SUM(H31)</f>
        <v>1696</v>
      </c>
      <c r="L4" s="9">
        <f>SUM(H32)</f>
        <v>1593</v>
      </c>
      <c r="M4" s="9">
        <f>SUM(H33)</f>
        <v>1441</v>
      </c>
      <c r="N4" s="9">
        <f>SUM(H34)</f>
        <v>1536</v>
      </c>
      <c r="O4" s="9">
        <f>SUM(H35)</f>
        <v>1465</v>
      </c>
      <c r="P4" s="9">
        <f>SUM(H36)</f>
        <v>1482</v>
      </c>
      <c r="Q4" s="9">
        <f>SUM(H37)</f>
        <v>1521</v>
      </c>
      <c r="R4" s="9">
        <f>SUM(H38)</f>
        <v>1725</v>
      </c>
    </row>
    <row r="5" spans="1:18" x14ac:dyDescent="0.35">
      <c r="A5" s="10">
        <v>33</v>
      </c>
      <c r="B5" s="10">
        <v>3</v>
      </c>
      <c r="C5" s="6" t="s">
        <v>42</v>
      </c>
      <c r="D5" s="10">
        <f>SUM('4.Liga Tabelle'!D7)</f>
        <v>31</v>
      </c>
      <c r="E5" s="9">
        <f>SUM('4.Liga Tabelle'!E7)</f>
        <v>14054</v>
      </c>
      <c r="F5" s="9">
        <f t="shared" si="4"/>
        <v>612</v>
      </c>
      <c r="G5" s="9">
        <f t="shared" si="0"/>
        <v>1741</v>
      </c>
      <c r="H5" s="13">
        <f>SUM(M24)</f>
        <v>1561.5555555555557</v>
      </c>
      <c r="J5" s="17">
        <v>3</v>
      </c>
      <c r="K5" s="9">
        <f>SUM(H44)</f>
        <v>1639</v>
      </c>
      <c r="L5" s="9">
        <f>SUM(H45)</f>
        <v>1515</v>
      </c>
      <c r="M5" s="9">
        <f>SUM(H46)</f>
        <v>1279</v>
      </c>
      <c r="N5" s="9">
        <f>SUM(H47)</f>
        <v>1518</v>
      </c>
      <c r="O5" s="9">
        <f>SUM(H48)</f>
        <v>1705</v>
      </c>
      <c r="P5" s="9">
        <f>SUM(H49)</f>
        <v>1724</v>
      </c>
      <c r="Q5" s="9">
        <f>SUM(H50)</f>
        <v>1593</v>
      </c>
      <c r="R5" s="9">
        <f>SUM(H51)</f>
        <v>1800</v>
      </c>
    </row>
    <row r="6" spans="1:18" x14ac:dyDescent="0.35">
      <c r="A6" s="10">
        <v>34</v>
      </c>
      <c r="B6" s="10">
        <v>4</v>
      </c>
      <c r="C6" s="6" t="s">
        <v>47</v>
      </c>
      <c r="D6" s="10">
        <f>SUM('4.Liga Tabelle'!D8)</f>
        <v>26</v>
      </c>
      <c r="E6" s="9">
        <f>SUM('4.Liga Tabelle'!E8)</f>
        <v>14626</v>
      </c>
      <c r="F6" s="9">
        <f t="shared" si="4"/>
        <v>657</v>
      </c>
      <c r="G6" s="9">
        <f t="shared" si="0"/>
        <v>1889</v>
      </c>
      <c r="H6" s="13">
        <f>SUM(N24)</f>
        <v>1625.1111111111111</v>
      </c>
      <c r="J6" s="17">
        <v>4</v>
      </c>
      <c r="K6" s="9">
        <f>SUM(H57)</f>
        <v>1781</v>
      </c>
      <c r="L6" s="9">
        <f>SUM(H58)</f>
        <v>1623</v>
      </c>
      <c r="M6" s="9">
        <f>SUM(H59)</f>
        <v>1530</v>
      </c>
      <c r="N6" s="9">
        <f>SUM(H60)</f>
        <v>1543</v>
      </c>
      <c r="O6" s="9">
        <f>SUM(H61)</f>
        <v>1556</v>
      </c>
      <c r="P6" s="9">
        <f>SUM(H62)</f>
        <v>1590</v>
      </c>
      <c r="Q6" s="9">
        <f>SUM(H63)</f>
        <v>1545</v>
      </c>
      <c r="R6" s="9">
        <f>SUM(H64)</f>
        <v>1921</v>
      </c>
    </row>
    <row r="7" spans="1:18" x14ac:dyDescent="0.35">
      <c r="A7" s="10">
        <v>35</v>
      </c>
      <c r="B7" s="10">
        <v>5</v>
      </c>
      <c r="C7" s="6" t="s">
        <v>43</v>
      </c>
      <c r="D7" s="10">
        <f>SUM('4.Liga Tabelle'!D9)</f>
        <v>37</v>
      </c>
      <c r="E7" s="9">
        <f>SUM('4.Liga Tabelle'!E9)</f>
        <v>15187</v>
      </c>
      <c r="F7" s="9">
        <f t="shared" si="4"/>
        <v>690</v>
      </c>
      <c r="G7" s="9">
        <f t="shared" si="0"/>
        <v>1909</v>
      </c>
      <c r="H7" s="13">
        <f>SUM(O24)</f>
        <v>1687.4444444444443</v>
      </c>
      <c r="J7" s="17">
        <v>5</v>
      </c>
      <c r="K7" s="9">
        <f>SUM(H71)</f>
        <v>0</v>
      </c>
      <c r="L7" s="9">
        <f>SUM(H72)</f>
        <v>1475</v>
      </c>
      <c r="M7" s="9">
        <f>SUM(H73)</f>
        <v>1578</v>
      </c>
      <c r="N7" s="9">
        <f>SUM(H74)</f>
        <v>1589</v>
      </c>
      <c r="O7" s="9">
        <f>SUM(H75)</f>
        <v>1717</v>
      </c>
      <c r="P7" s="9">
        <f>SUM(H76)</f>
        <v>1394</v>
      </c>
      <c r="Q7" s="9">
        <f>SUM(H77)</f>
        <v>1492</v>
      </c>
      <c r="R7" s="9">
        <f>SUM(H78)</f>
        <v>1583</v>
      </c>
    </row>
    <row r="8" spans="1:18" x14ac:dyDescent="0.35">
      <c r="A8" s="10">
        <v>36</v>
      </c>
      <c r="B8" s="10">
        <v>6</v>
      </c>
      <c r="C8" s="6" t="s">
        <v>44</v>
      </c>
      <c r="D8" s="10">
        <f>SUM('4.Liga Tabelle'!D10)</f>
        <v>33</v>
      </c>
      <c r="E8" s="9">
        <f>SUM('4.Liga Tabelle'!E10)</f>
        <v>14275</v>
      </c>
      <c r="F8" s="9">
        <f t="shared" si="4"/>
        <v>607</v>
      </c>
      <c r="G8" s="9">
        <f t="shared" si="0"/>
        <v>1792</v>
      </c>
      <c r="H8" s="13">
        <f>SUM(P24)</f>
        <v>1586.1111111111111</v>
      </c>
      <c r="J8" s="17">
        <v>6</v>
      </c>
      <c r="K8" s="9">
        <f>SUM(H84)</f>
        <v>1725</v>
      </c>
      <c r="L8" s="9">
        <f>SUM(H85)</f>
        <v>1498</v>
      </c>
      <c r="M8" s="9">
        <f>SUM(H86)</f>
        <v>1583</v>
      </c>
      <c r="N8" s="9">
        <f>SUM(H87)</f>
        <v>1511</v>
      </c>
      <c r="O8" s="9">
        <f>SUM(H88)</f>
        <v>1909</v>
      </c>
      <c r="P8" s="9">
        <f>SUM(H89)</f>
        <v>1456</v>
      </c>
      <c r="Q8" s="9">
        <f>SUM(H90)</f>
        <v>1658</v>
      </c>
      <c r="R8" s="9">
        <f>SUM(H91)</f>
        <v>1760</v>
      </c>
    </row>
    <row r="9" spans="1:18" x14ac:dyDescent="0.35">
      <c r="A9" s="10">
        <v>37</v>
      </c>
      <c r="B9" s="10">
        <v>7</v>
      </c>
      <c r="C9" s="6" t="s">
        <v>45</v>
      </c>
      <c r="D9" s="10">
        <f>SUM('4.Liga Tabelle'!D11)</f>
        <v>46</v>
      </c>
      <c r="E9" s="9">
        <f>SUM('4.Liga Tabelle'!E11)</f>
        <v>14488</v>
      </c>
      <c r="F9" s="9">
        <f t="shared" si="4"/>
        <v>635</v>
      </c>
      <c r="G9" s="9">
        <f t="shared" si="0"/>
        <v>1743</v>
      </c>
      <c r="H9" s="13">
        <f>SUM(Q24)</f>
        <v>1609.7777777777778</v>
      </c>
      <c r="J9" s="17">
        <v>7</v>
      </c>
      <c r="K9" s="9">
        <f>SUM(H97)</f>
        <v>1660</v>
      </c>
      <c r="L9" s="9">
        <f>SUM(H98)</f>
        <v>1715</v>
      </c>
      <c r="M9" s="9">
        <f>SUM(H99)</f>
        <v>1667</v>
      </c>
      <c r="N9" s="9">
        <f>SUM(H100)</f>
        <v>1541</v>
      </c>
      <c r="O9" s="9">
        <f>SUM(H101)</f>
        <v>1728</v>
      </c>
      <c r="P9" s="9">
        <f>SUM(H102)</f>
        <v>1584</v>
      </c>
      <c r="Q9" s="9">
        <f>SUM(H103)</f>
        <v>1583</v>
      </c>
      <c r="R9" s="9">
        <f>SUM(H104)</f>
        <v>1716</v>
      </c>
    </row>
    <row r="10" spans="1:18" x14ac:dyDescent="0.35">
      <c r="A10" s="10">
        <v>38</v>
      </c>
      <c r="B10" s="10">
        <v>8</v>
      </c>
      <c r="C10" s="6" t="s">
        <v>46</v>
      </c>
      <c r="D10" s="10">
        <f>SUM('4.Liga Tabelle'!D12)</f>
        <v>55</v>
      </c>
      <c r="E10" s="9">
        <f>SUM('4.Liga Tabelle'!E12)</f>
        <v>15873</v>
      </c>
      <c r="F10" s="14">
        <f t="shared" si="4"/>
        <v>664</v>
      </c>
      <c r="G10" s="14">
        <f t="shared" si="0"/>
        <v>1921</v>
      </c>
      <c r="H10" s="15">
        <f>SUM(R24)</f>
        <v>1763.6666666666667</v>
      </c>
      <c r="J10" s="17">
        <v>8</v>
      </c>
      <c r="K10" s="9">
        <f>SUM(H110)</f>
        <v>1625</v>
      </c>
      <c r="L10" s="9">
        <f>SUM(H111)</f>
        <v>1627</v>
      </c>
      <c r="M10" s="9">
        <f>SUM(H112)</f>
        <v>1741</v>
      </c>
      <c r="N10" s="9">
        <f>SUM(H113)</f>
        <v>1856</v>
      </c>
      <c r="O10" s="9">
        <f>SUM(H114)</f>
        <v>1701</v>
      </c>
      <c r="P10" s="9">
        <f>SUM(H115)</f>
        <v>1792</v>
      </c>
      <c r="Q10" s="9">
        <f>SUM(H116)</f>
        <v>1626</v>
      </c>
      <c r="R10" s="9">
        <f>SUM(H117)</f>
        <v>1810</v>
      </c>
    </row>
    <row r="11" spans="1:18" x14ac:dyDescent="0.35">
      <c r="J11" s="17">
        <v>9</v>
      </c>
      <c r="K11" s="9">
        <f>SUM(H123)</f>
        <v>1733</v>
      </c>
      <c r="L11" s="9">
        <f>SUM(H124)</f>
        <v>1440</v>
      </c>
      <c r="M11" s="9">
        <f>SUM(H125)</f>
        <v>1682</v>
      </c>
      <c r="N11" s="9">
        <f>SUM(H126)</f>
        <v>1889</v>
      </c>
      <c r="O11" s="9">
        <f>SUM(H127)</f>
        <v>1893</v>
      </c>
      <c r="P11" s="9">
        <f>SUM(H128)</f>
        <v>1606</v>
      </c>
      <c r="Q11" s="9">
        <f>SUM(H129)</f>
        <v>1743</v>
      </c>
      <c r="R11" s="9">
        <f>SUM(H130)</f>
        <v>1796</v>
      </c>
    </row>
    <row r="12" spans="1:18" x14ac:dyDescent="0.35">
      <c r="J12" s="17">
        <v>10</v>
      </c>
      <c r="K12" s="9">
        <f>SUM(H136)</f>
        <v>0</v>
      </c>
      <c r="L12" s="9">
        <f>SUM(H137)</f>
        <v>0</v>
      </c>
      <c r="M12" s="9">
        <f>SUM(H138)</f>
        <v>0</v>
      </c>
      <c r="N12" s="9">
        <f>SUM(H139)</f>
        <v>0</v>
      </c>
      <c r="O12" s="9">
        <f>SUM(H140)</f>
        <v>0</v>
      </c>
      <c r="P12" s="9">
        <f>SUM(H141)</f>
        <v>0</v>
      </c>
      <c r="Q12" s="9">
        <f>SUM(H142)</f>
        <v>0</v>
      </c>
      <c r="R12" s="9">
        <f>SUM(H143)</f>
        <v>0</v>
      </c>
    </row>
    <row r="13" spans="1:18" ht="16" x14ac:dyDescent="0.4">
      <c r="A13" s="7" t="s">
        <v>8</v>
      </c>
      <c r="B13" s="4"/>
      <c r="C13" s="4"/>
      <c r="D13" s="4"/>
      <c r="E13" s="4"/>
      <c r="F13" s="4"/>
      <c r="G13" s="4"/>
      <c r="H13" s="4"/>
      <c r="J13" s="17">
        <v>11</v>
      </c>
      <c r="K13" s="9">
        <f>SUM(H149)</f>
        <v>0</v>
      </c>
      <c r="L13" s="9">
        <f>SUM(H150)</f>
        <v>0</v>
      </c>
      <c r="M13" s="9">
        <f>SUM(H151)</f>
        <v>0</v>
      </c>
      <c r="N13" s="9">
        <f>SUM(H152)</f>
        <v>0</v>
      </c>
      <c r="O13" s="9">
        <f>SUM(H153)</f>
        <v>0</v>
      </c>
      <c r="P13" s="9">
        <f>SUM(H154)</f>
        <v>0</v>
      </c>
      <c r="Q13" s="9">
        <f>SUM(H155)</f>
        <v>0</v>
      </c>
      <c r="R13" s="9">
        <f>SUM(H156)</f>
        <v>0</v>
      </c>
    </row>
    <row r="14" spans="1:18" x14ac:dyDescent="0.35">
      <c r="J14" s="17">
        <v>12</v>
      </c>
      <c r="K14" s="9">
        <f>SUM(H162)</f>
        <v>0</v>
      </c>
      <c r="L14" s="9">
        <f>SUM(H163)</f>
        <v>0</v>
      </c>
      <c r="M14" s="9">
        <f>SUM(H164)</f>
        <v>0</v>
      </c>
      <c r="N14" s="9">
        <f>SUM(H165)</f>
        <v>0</v>
      </c>
      <c r="O14" s="9">
        <f>SUM(H166)</f>
        <v>0</v>
      </c>
      <c r="P14" s="9">
        <f>SUM(H167)</f>
        <v>0</v>
      </c>
      <c r="Q14" s="9">
        <f>SUM(H168)</f>
        <v>0</v>
      </c>
      <c r="R14" s="9">
        <f>SUM(H169)</f>
        <v>0</v>
      </c>
    </row>
    <row r="15" spans="1:18" x14ac:dyDescent="0.35">
      <c r="A15" s="26" t="s">
        <v>18</v>
      </c>
      <c r="B15" s="26"/>
      <c r="C15" s="26"/>
      <c r="D15" s="26"/>
      <c r="E15" s="26"/>
      <c r="F15" s="26"/>
      <c r="G15" s="26"/>
      <c r="H15" s="26"/>
      <c r="J15" s="17">
        <v>13</v>
      </c>
      <c r="K15" s="9">
        <f>SUM(H175)</f>
        <v>0</v>
      </c>
      <c r="L15" s="9">
        <f>SUM(H176)</f>
        <v>0</v>
      </c>
      <c r="M15" s="9">
        <f>SUM(H177)</f>
        <v>0</v>
      </c>
      <c r="N15" s="9">
        <f>SUM(H178)</f>
        <v>0</v>
      </c>
      <c r="O15" s="9">
        <f>SUM(H179)</f>
        <v>0</v>
      </c>
      <c r="P15" s="9">
        <f>SUM(H180)</f>
        <v>0</v>
      </c>
      <c r="Q15" s="9">
        <f>SUM(H181)</f>
        <v>0</v>
      </c>
      <c r="R15" s="9">
        <f>SUM(H182)</f>
        <v>0</v>
      </c>
    </row>
    <row r="16" spans="1:18" s="8" customFormat="1" x14ac:dyDescent="0.35">
      <c r="A16" s="8" t="s">
        <v>0</v>
      </c>
      <c r="B16" s="8" t="s">
        <v>7</v>
      </c>
      <c r="C16" s="8" t="s">
        <v>1</v>
      </c>
      <c r="D16" s="8" t="s">
        <v>2</v>
      </c>
      <c r="E16" s="8" t="s">
        <v>3</v>
      </c>
      <c r="F16" s="8" t="s">
        <v>4</v>
      </c>
      <c r="G16" s="8" t="s">
        <v>6</v>
      </c>
      <c r="H16" s="8" t="s">
        <v>5</v>
      </c>
      <c r="J16" s="17">
        <v>14</v>
      </c>
      <c r="K16" s="9">
        <f>SUM(H188)</f>
        <v>0</v>
      </c>
      <c r="L16" s="9">
        <f>SUM(H189)</f>
        <v>0</v>
      </c>
      <c r="M16" s="9">
        <f>SUM(H190)</f>
        <v>0</v>
      </c>
      <c r="N16" s="9">
        <f>SUM(H191)</f>
        <v>0</v>
      </c>
      <c r="O16" s="9">
        <f>SUM(H192)</f>
        <v>0</v>
      </c>
      <c r="P16" s="9">
        <f>SUM(H193)</f>
        <v>0</v>
      </c>
      <c r="Q16" s="9">
        <f>SUM(H194)</f>
        <v>0</v>
      </c>
      <c r="R16" s="9">
        <f>SUM(H195)</f>
        <v>0</v>
      </c>
    </row>
    <row r="17" spans="1:18" x14ac:dyDescent="0.35">
      <c r="A17" s="5" t="s">
        <v>0</v>
      </c>
      <c r="B17" s="5" t="s">
        <v>7</v>
      </c>
      <c r="C17" s="5" t="s">
        <v>1</v>
      </c>
      <c r="D17" s="5" t="s">
        <v>2</v>
      </c>
      <c r="E17" s="5" t="s">
        <v>3</v>
      </c>
      <c r="F17" s="5" t="s">
        <v>4</v>
      </c>
      <c r="G17" s="5" t="s">
        <v>6</v>
      </c>
      <c r="H17" s="5" t="s">
        <v>5</v>
      </c>
      <c r="J17" s="17">
        <v>15</v>
      </c>
      <c r="K17" s="9">
        <f>SUM(H201)</f>
        <v>0</v>
      </c>
      <c r="L17" s="9">
        <f>SUM(H202)</f>
        <v>0</v>
      </c>
      <c r="M17" s="9">
        <f>SUM(H203)</f>
        <v>0</v>
      </c>
      <c r="N17" s="9">
        <f>SUM(H204)</f>
        <v>0</v>
      </c>
      <c r="O17" s="9">
        <f>SUM(H205)</f>
        <v>0</v>
      </c>
      <c r="P17" s="9">
        <f>SUM(H206)</f>
        <v>0</v>
      </c>
      <c r="Q17" s="9">
        <f>SUM(H207)</f>
        <v>0</v>
      </c>
      <c r="R17" s="9">
        <f>SUM(H208)</f>
        <v>0</v>
      </c>
    </row>
    <row r="18" spans="1:18" x14ac:dyDescent="0.35">
      <c r="A18" s="10">
        <v>31</v>
      </c>
      <c r="B18" s="5">
        <v>8</v>
      </c>
      <c r="C18" s="6" t="s">
        <v>40</v>
      </c>
      <c r="D18" s="5">
        <v>508</v>
      </c>
      <c r="E18" s="5">
        <v>490</v>
      </c>
      <c r="F18" s="5">
        <v>494</v>
      </c>
      <c r="G18" s="5">
        <v>2</v>
      </c>
      <c r="H18" s="9">
        <f>SUM(Tabelle2[[#This Row],[1.Spiel]:[3.Spiel]])</f>
        <v>1492</v>
      </c>
      <c r="J18" s="17">
        <v>16</v>
      </c>
      <c r="K18" s="9">
        <f>SUM(H214)</f>
        <v>0</v>
      </c>
      <c r="L18" s="9">
        <f>SUM(H215)</f>
        <v>0</v>
      </c>
      <c r="M18" s="9">
        <f>SUM(H216)</f>
        <v>0</v>
      </c>
      <c r="N18" s="9">
        <f>SUM(H217)</f>
        <v>0</v>
      </c>
      <c r="O18" s="9">
        <f>SUM(H218)</f>
        <v>0</v>
      </c>
      <c r="P18" s="9">
        <f>SUM(H219)</f>
        <v>0</v>
      </c>
      <c r="Q18" s="9">
        <f>SUM(H220)</f>
        <v>0</v>
      </c>
      <c r="R18" s="9">
        <f>SUM(H221)</f>
        <v>0</v>
      </c>
    </row>
    <row r="19" spans="1:18" x14ac:dyDescent="0.35">
      <c r="A19" s="10">
        <v>32</v>
      </c>
      <c r="B19" s="5">
        <v>3</v>
      </c>
      <c r="C19" s="6" t="s">
        <v>41</v>
      </c>
      <c r="D19" s="5">
        <v>514</v>
      </c>
      <c r="E19" s="5">
        <v>543</v>
      </c>
      <c r="F19" s="5">
        <v>547</v>
      </c>
      <c r="G19" s="5">
        <v>0</v>
      </c>
      <c r="H19" s="9">
        <f>SUM(Tabelle2[[#This Row],[1.Spiel]:[3.Spiel]])</f>
        <v>1604</v>
      </c>
      <c r="J19" s="17">
        <v>17</v>
      </c>
      <c r="K19" s="9">
        <f>SUM(H227)</f>
        <v>0</v>
      </c>
      <c r="L19" s="9">
        <f>SUM(H228)</f>
        <v>0</v>
      </c>
      <c r="M19" s="9">
        <f>SUM(H229)</f>
        <v>0</v>
      </c>
      <c r="N19" s="9">
        <f>SUM(H230)</f>
        <v>0</v>
      </c>
      <c r="O19" s="9">
        <f>SUM(H231)</f>
        <v>0</v>
      </c>
      <c r="P19" s="9">
        <f>SUM(H232)</f>
        <v>0</v>
      </c>
      <c r="Q19" s="9">
        <f>SUM(H233)</f>
        <v>0</v>
      </c>
      <c r="R19" s="9">
        <f>SUM(H234)</f>
        <v>0</v>
      </c>
    </row>
    <row r="20" spans="1:18" x14ac:dyDescent="0.35">
      <c r="A20" s="10">
        <v>33</v>
      </c>
      <c r="B20" s="5">
        <v>7</v>
      </c>
      <c r="C20" s="6" t="s">
        <v>42</v>
      </c>
      <c r="D20" s="5">
        <v>541</v>
      </c>
      <c r="E20" s="5">
        <v>486</v>
      </c>
      <c r="F20" s="5">
        <v>526</v>
      </c>
      <c r="G20" s="5">
        <v>6</v>
      </c>
      <c r="H20" s="9">
        <f>SUM(Tabelle2[[#This Row],[1.Spiel]:[3.Spiel]])</f>
        <v>1553</v>
      </c>
      <c r="J20" s="17">
        <v>18</v>
      </c>
      <c r="K20" s="9">
        <f>SUM(H240)</f>
        <v>0</v>
      </c>
      <c r="L20" s="9">
        <f>SUM(H241)</f>
        <v>0</v>
      </c>
      <c r="M20" s="9">
        <f>SUM(H242)</f>
        <v>0</v>
      </c>
      <c r="N20" s="9">
        <f>SUM(H243)</f>
        <v>0</v>
      </c>
      <c r="O20" s="9">
        <f>SUM(H244)</f>
        <v>0</v>
      </c>
      <c r="P20" s="9">
        <f>SUM(H245)</f>
        <v>0</v>
      </c>
      <c r="Q20" s="9">
        <f>SUM(H246)</f>
        <v>0</v>
      </c>
      <c r="R20" s="9">
        <f>SUM(H247)</f>
        <v>0</v>
      </c>
    </row>
    <row r="21" spans="1:18" x14ac:dyDescent="0.35">
      <c r="A21" s="10">
        <v>34</v>
      </c>
      <c r="B21" s="5">
        <v>5</v>
      </c>
      <c r="C21" s="6" t="s">
        <v>47</v>
      </c>
      <c r="D21" s="5">
        <v>510</v>
      </c>
      <c r="E21" s="5">
        <v>585</v>
      </c>
      <c r="F21" s="5">
        <v>548</v>
      </c>
      <c r="G21" s="5">
        <v>0</v>
      </c>
      <c r="H21" s="9">
        <f>SUM(Tabelle2[[#This Row],[1.Spiel]:[3.Spiel]])</f>
        <v>1643</v>
      </c>
      <c r="J21" s="17">
        <v>19</v>
      </c>
      <c r="K21" s="9">
        <f>SUM(H254)</f>
        <v>0</v>
      </c>
      <c r="L21" s="9">
        <f>SUM(H255)</f>
        <v>0</v>
      </c>
      <c r="M21" s="9">
        <f>SUM(H256)</f>
        <v>0</v>
      </c>
      <c r="N21" s="9">
        <f>SUM(H257)</f>
        <v>0</v>
      </c>
      <c r="O21" s="9">
        <f>SUM(H258)</f>
        <v>0</v>
      </c>
      <c r="P21" s="9">
        <f>SUM(H259)</f>
        <v>0</v>
      </c>
      <c r="Q21" s="9">
        <f>SUM(H260)</f>
        <v>0</v>
      </c>
      <c r="R21" s="9">
        <f>SUM(H261)</f>
        <v>0</v>
      </c>
    </row>
    <row r="22" spans="1:18" x14ac:dyDescent="0.35">
      <c r="A22" s="10">
        <v>35</v>
      </c>
      <c r="B22" s="5">
        <v>2</v>
      </c>
      <c r="C22" s="6" t="s">
        <v>43</v>
      </c>
      <c r="D22" s="5">
        <v>518</v>
      </c>
      <c r="E22" s="5">
        <v>518</v>
      </c>
      <c r="F22" s="5">
        <v>477</v>
      </c>
      <c r="G22" s="5">
        <v>0</v>
      </c>
      <c r="H22" s="9">
        <f>SUM(Tabelle2[[#This Row],[1.Spiel]:[3.Spiel]])</f>
        <v>1513</v>
      </c>
      <c r="J22" s="17">
        <v>20</v>
      </c>
      <c r="K22" s="9">
        <f>SUM(H267)</f>
        <v>0</v>
      </c>
      <c r="L22" s="9">
        <f>SUM(H268)</f>
        <v>0</v>
      </c>
      <c r="M22" s="9">
        <f>SUM(H269)</f>
        <v>0</v>
      </c>
      <c r="N22" s="9">
        <f>SUM(H270)</f>
        <v>0</v>
      </c>
      <c r="O22" s="9">
        <f>SUM(H271)</f>
        <v>0</v>
      </c>
      <c r="P22" s="9">
        <f>SUM(H272)</f>
        <v>0</v>
      </c>
      <c r="Q22" s="9">
        <f>SUM(H273)</f>
        <v>0</v>
      </c>
      <c r="R22" s="9">
        <f>SUM(H274)</f>
        <v>0</v>
      </c>
    </row>
    <row r="23" spans="1:18" x14ac:dyDescent="0.35">
      <c r="A23" s="10">
        <v>36</v>
      </c>
      <c r="B23" s="5">
        <v>1</v>
      </c>
      <c r="C23" s="6" t="s">
        <v>44</v>
      </c>
      <c r="D23" s="5">
        <v>567</v>
      </c>
      <c r="E23" s="5">
        <v>552</v>
      </c>
      <c r="F23" s="5">
        <v>528</v>
      </c>
      <c r="G23" s="5">
        <v>8</v>
      </c>
      <c r="H23" s="9">
        <f>SUM(Tabelle2[[#This Row],[1.Spiel]:[3.Spiel]])</f>
        <v>1647</v>
      </c>
      <c r="J23" s="17">
        <v>21</v>
      </c>
      <c r="K23" s="9">
        <f>SUM(H280)</f>
        <v>0</v>
      </c>
      <c r="L23" s="9">
        <f>SUM(H281)</f>
        <v>0</v>
      </c>
      <c r="M23" s="9">
        <f>SUM(H282)</f>
        <v>0</v>
      </c>
      <c r="N23" s="9">
        <f>SUM(H283)</f>
        <v>0</v>
      </c>
      <c r="O23" s="9">
        <f>SUM(H284)</f>
        <v>0</v>
      </c>
      <c r="P23" s="9">
        <f>SUM(H285)</f>
        <v>0</v>
      </c>
      <c r="Q23" s="9">
        <f>SUM(H286)</f>
        <v>0</v>
      </c>
      <c r="R23" s="9">
        <f>SUM(H287)</f>
        <v>0</v>
      </c>
    </row>
    <row r="24" spans="1:18" ht="17" x14ac:dyDescent="0.5">
      <c r="A24" s="10">
        <v>37</v>
      </c>
      <c r="B24" s="5">
        <v>4</v>
      </c>
      <c r="C24" s="6" t="s">
        <v>45</v>
      </c>
      <c r="D24" s="5">
        <v>585</v>
      </c>
      <c r="E24" s="5">
        <v>591</v>
      </c>
      <c r="F24" s="5">
        <v>551</v>
      </c>
      <c r="G24" s="5">
        <v>8</v>
      </c>
      <c r="H24" s="9">
        <f>SUM(Tabelle2[[#This Row],[1.Spiel]:[3.Spiel]])</f>
        <v>1727</v>
      </c>
      <c r="I24" s="1"/>
      <c r="J24" s="18" t="s">
        <v>17</v>
      </c>
      <c r="K24" s="19">
        <f t="shared" ref="K24:R24" si="5">AVERAGEIF(K3:K23,"&lt;&gt;0")</f>
        <v>1668.875</v>
      </c>
      <c r="L24" s="19">
        <f t="shared" si="5"/>
        <v>1565.5555555555557</v>
      </c>
      <c r="M24" s="19">
        <f t="shared" si="5"/>
        <v>1561.5555555555557</v>
      </c>
      <c r="N24" s="19">
        <f t="shared" si="5"/>
        <v>1625.1111111111111</v>
      </c>
      <c r="O24" s="19">
        <f t="shared" si="5"/>
        <v>1687.4444444444443</v>
      </c>
      <c r="P24" s="19">
        <f t="shared" si="5"/>
        <v>1586.1111111111111</v>
      </c>
      <c r="Q24" s="19">
        <f t="shared" si="5"/>
        <v>1609.7777777777778</v>
      </c>
      <c r="R24" s="20">
        <f t="shared" si="5"/>
        <v>1763.6666666666667</v>
      </c>
    </row>
    <row r="25" spans="1:18" x14ac:dyDescent="0.35">
      <c r="A25" s="10">
        <v>38</v>
      </c>
      <c r="B25" s="5">
        <v>6</v>
      </c>
      <c r="C25" s="6" t="s">
        <v>46</v>
      </c>
      <c r="D25" s="5">
        <v>593</v>
      </c>
      <c r="E25" s="5">
        <v>594</v>
      </c>
      <c r="F25" s="5">
        <v>575</v>
      </c>
      <c r="G25" s="5">
        <v>8</v>
      </c>
      <c r="H25" s="9">
        <f>SUM(Tabelle2[[#This Row],[1.Spiel]:[3.Spiel]])</f>
        <v>1762</v>
      </c>
    </row>
    <row r="28" spans="1:18" x14ac:dyDescent="0.35">
      <c r="A28" s="26" t="s">
        <v>19</v>
      </c>
      <c r="B28" s="26"/>
      <c r="C28" s="26"/>
      <c r="D28" s="26"/>
      <c r="E28" s="26"/>
      <c r="F28" s="26"/>
      <c r="G28" s="26"/>
      <c r="H28" s="26"/>
    </row>
    <row r="29" spans="1:18" x14ac:dyDescent="0.35">
      <c r="A29" s="2" t="s">
        <v>0</v>
      </c>
      <c r="B29" s="2" t="s">
        <v>7</v>
      </c>
      <c r="C29" s="2" t="s">
        <v>1</v>
      </c>
      <c r="D29" s="2" t="s">
        <v>2</v>
      </c>
      <c r="E29" s="2" t="s">
        <v>3</v>
      </c>
      <c r="F29" s="2" t="s">
        <v>4</v>
      </c>
      <c r="G29" s="2" t="s">
        <v>6</v>
      </c>
      <c r="H29" s="2" t="s">
        <v>5</v>
      </c>
    </row>
    <row r="30" spans="1:18" x14ac:dyDescent="0.35">
      <c r="A30" s="5" t="s">
        <v>0</v>
      </c>
      <c r="B30" s="5" t="s">
        <v>7</v>
      </c>
      <c r="C30" s="5" t="s">
        <v>1</v>
      </c>
      <c r="D30" s="5" t="s">
        <v>2</v>
      </c>
      <c r="E30" s="5" t="s">
        <v>3</v>
      </c>
      <c r="F30" s="5" t="s">
        <v>4</v>
      </c>
      <c r="G30" s="5" t="s">
        <v>6</v>
      </c>
      <c r="H30" s="5" t="s">
        <v>5</v>
      </c>
    </row>
    <row r="31" spans="1:18" x14ac:dyDescent="0.35">
      <c r="A31" s="10">
        <v>31</v>
      </c>
      <c r="B31" s="5">
        <v>5</v>
      </c>
      <c r="C31" s="6" t="s">
        <v>40</v>
      </c>
      <c r="D31" s="5">
        <v>529</v>
      </c>
      <c r="E31" s="5">
        <v>590</v>
      </c>
      <c r="F31" s="5">
        <v>577</v>
      </c>
      <c r="G31" s="5">
        <v>6</v>
      </c>
      <c r="H31" s="5">
        <f>SUM(Tabelle25[[#This Row],[1.Spiel]:[3.Spiel]])</f>
        <v>1696</v>
      </c>
    </row>
    <row r="32" spans="1:18" x14ac:dyDescent="0.35">
      <c r="A32" s="10">
        <v>32</v>
      </c>
      <c r="B32" s="5">
        <v>6</v>
      </c>
      <c r="C32" s="6" t="s">
        <v>41</v>
      </c>
      <c r="D32" s="5">
        <v>530</v>
      </c>
      <c r="E32" s="5">
        <v>526</v>
      </c>
      <c r="F32" s="5">
        <v>537</v>
      </c>
      <c r="G32" s="5">
        <v>2</v>
      </c>
      <c r="H32" s="5">
        <f>SUM(Tabelle25[[#This Row],[1.Spiel]:[3.Spiel]])</f>
        <v>1593</v>
      </c>
    </row>
    <row r="33" spans="1:8" x14ac:dyDescent="0.35">
      <c r="A33" s="10">
        <v>33</v>
      </c>
      <c r="B33" s="5">
        <v>4</v>
      </c>
      <c r="C33" s="6" t="s">
        <v>42</v>
      </c>
      <c r="D33" s="5">
        <v>467</v>
      </c>
      <c r="E33" s="5">
        <v>476</v>
      </c>
      <c r="F33" s="5">
        <v>498</v>
      </c>
      <c r="G33" s="5">
        <v>0</v>
      </c>
      <c r="H33" s="5">
        <f>SUM(Tabelle25[[#This Row],[1.Spiel]:[3.Spiel]])</f>
        <v>1441</v>
      </c>
    </row>
    <row r="34" spans="1:8" x14ac:dyDescent="0.35">
      <c r="A34" s="10">
        <v>34</v>
      </c>
      <c r="B34" s="5">
        <v>8</v>
      </c>
      <c r="C34" s="6" t="s">
        <v>47</v>
      </c>
      <c r="D34" s="5">
        <v>517</v>
      </c>
      <c r="E34" s="5">
        <v>515</v>
      </c>
      <c r="F34" s="5">
        <v>504</v>
      </c>
      <c r="G34" s="5">
        <v>6</v>
      </c>
      <c r="H34" s="5">
        <f>SUM(Tabelle25[[#This Row],[1.Spiel]:[3.Spiel]])</f>
        <v>1536</v>
      </c>
    </row>
    <row r="35" spans="1:8" x14ac:dyDescent="0.35">
      <c r="A35" s="10">
        <v>35</v>
      </c>
      <c r="B35" s="5">
        <v>2</v>
      </c>
      <c r="C35" s="6" t="s">
        <v>43</v>
      </c>
      <c r="D35" s="5">
        <v>492</v>
      </c>
      <c r="E35" s="5">
        <v>465</v>
      </c>
      <c r="F35" s="5">
        <v>508</v>
      </c>
      <c r="G35" s="5">
        <v>0</v>
      </c>
      <c r="H35" s="5">
        <f>SUM(Tabelle25[[#This Row],[1.Spiel]:[3.Spiel]])</f>
        <v>1465</v>
      </c>
    </row>
    <row r="36" spans="1:8" x14ac:dyDescent="0.35">
      <c r="A36" s="10">
        <v>36</v>
      </c>
      <c r="B36" s="5">
        <v>7</v>
      </c>
      <c r="C36" s="6" t="s">
        <v>44</v>
      </c>
      <c r="D36" s="5">
        <v>537</v>
      </c>
      <c r="E36" s="5">
        <v>486</v>
      </c>
      <c r="F36" s="5">
        <v>459</v>
      </c>
      <c r="G36" s="5">
        <v>2</v>
      </c>
      <c r="H36" s="5">
        <f>SUM(Tabelle25[[#This Row],[1.Spiel]:[3.Spiel]])</f>
        <v>1482</v>
      </c>
    </row>
    <row r="37" spans="1:8" x14ac:dyDescent="0.35">
      <c r="A37" s="10">
        <v>37</v>
      </c>
      <c r="B37" s="5">
        <v>3</v>
      </c>
      <c r="C37" s="6" t="s">
        <v>45</v>
      </c>
      <c r="D37" s="5">
        <v>495</v>
      </c>
      <c r="E37" s="5">
        <v>514</v>
      </c>
      <c r="F37" s="5">
        <v>512</v>
      </c>
      <c r="G37" s="5">
        <v>8</v>
      </c>
      <c r="H37" s="5">
        <f>SUM(Tabelle25[[#This Row],[1.Spiel]:[3.Spiel]])</f>
        <v>1521</v>
      </c>
    </row>
    <row r="38" spans="1:8" x14ac:dyDescent="0.35">
      <c r="A38" s="10">
        <v>38</v>
      </c>
      <c r="B38" s="5">
        <v>1</v>
      </c>
      <c r="C38" s="6" t="s">
        <v>46</v>
      </c>
      <c r="D38" s="5">
        <v>559</v>
      </c>
      <c r="E38" s="5">
        <v>537</v>
      </c>
      <c r="F38" s="5">
        <v>629</v>
      </c>
      <c r="G38" s="5">
        <v>8</v>
      </c>
      <c r="H38" s="5">
        <f>SUM(Tabelle25[[#This Row],[1.Spiel]:[3.Spiel]])</f>
        <v>1725</v>
      </c>
    </row>
    <row r="41" spans="1:8" x14ac:dyDescent="0.35">
      <c r="A41" s="26" t="s">
        <v>20</v>
      </c>
      <c r="B41" s="26"/>
      <c r="C41" s="26"/>
      <c r="D41" s="26"/>
      <c r="E41" s="26"/>
      <c r="F41" s="26"/>
      <c r="G41" s="26"/>
      <c r="H41" s="26"/>
    </row>
    <row r="42" spans="1:8" s="3" customFormat="1" x14ac:dyDescent="0.35">
      <c r="A42" s="2" t="s">
        <v>0</v>
      </c>
      <c r="B42" s="2" t="s">
        <v>7</v>
      </c>
      <c r="C42" s="2" t="s">
        <v>1</v>
      </c>
      <c r="D42" s="2" t="s">
        <v>2</v>
      </c>
      <c r="E42" s="2" t="s">
        <v>3</v>
      </c>
      <c r="F42" s="2" t="s">
        <v>4</v>
      </c>
      <c r="G42" s="2" t="s">
        <v>6</v>
      </c>
      <c r="H42" s="2" t="s">
        <v>5</v>
      </c>
    </row>
    <row r="43" spans="1:8" x14ac:dyDescent="0.35">
      <c r="A43" s="5" t="s">
        <v>0</v>
      </c>
      <c r="B43" s="5" t="s">
        <v>7</v>
      </c>
      <c r="C43" s="5" t="s">
        <v>1</v>
      </c>
      <c r="D43" s="5" t="s">
        <v>2</v>
      </c>
      <c r="E43" s="5" t="s">
        <v>3</v>
      </c>
      <c r="F43" s="5" t="s">
        <v>4</v>
      </c>
      <c r="G43" s="5" t="s">
        <v>6</v>
      </c>
      <c r="H43" s="5" t="s">
        <v>5</v>
      </c>
    </row>
    <row r="44" spans="1:8" x14ac:dyDescent="0.35">
      <c r="A44" s="10">
        <v>31</v>
      </c>
      <c r="B44" s="5">
        <v>3</v>
      </c>
      <c r="C44" s="6" t="s">
        <v>40</v>
      </c>
      <c r="D44" s="5">
        <v>515</v>
      </c>
      <c r="E44" s="5">
        <v>563</v>
      </c>
      <c r="F44" s="5">
        <v>561</v>
      </c>
      <c r="G44" s="5">
        <v>2</v>
      </c>
      <c r="H44" s="5">
        <f>SUM(Tabelle257[[#This Row],[1.Spiel]:[3.Spiel]])</f>
        <v>1639</v>
      </c>
    </row>
    <row r="45" spans="1:8" x14ac:dyDescent="0.35">
      <c r="A45" s="10">
        <v>32</v>
      </c>
      <c r="B45" s="5">
        <v>2</v>
      </c>
      <c r="C45" s="6" t="s">
        <v>41</v>
      </c>
      <c r="D45" s="5">
        <v>468</v>
      </c>
      <c r="E45" s="5">
        <v>576</v>
      </c>
      <c r="F45" s="5">
        <v>471</v>
      </c>
      <c r="G45" s="5">
        <v>0</v>
      </c>
      <c r="H45" s="5">
        <f>SUM(Tabelle257[[#This Row],[1.Spiel]:[3.Spiel]])</f>
        <v>1515</v>
      </c>
    </row>
    <row r="46" spans="1:8" x14ac:dyDescent="0.35">
      <c r="A46" s="10">
        <v>33</v>
      </c>
      <c r="B46" s="5">
        <v>6</v>
      </c>
      <c r="C46" s="6" t="s">
        <v>42</v>
      </c>
      <c r="D46" s="5">
        <v>436</v>
      </c>
      <c r="E46" s="5">
        <v>435</v>
      </c>
      <c r="F46" s="5">
        <v>408</v>
      </c>
      <c r="G46" s="5">
        <v>0</v>
      </c>
      <c r="H46" s="5">
        <f>SUM(Tabelle257[[#This Row],[1.Spiel]:[3.Spiel]])</f>
        <v>1279</v>
      </c>
    </row>
    <row r="47" spans="1:8" x14ac:dyDescent="0.35">
      <c r="A47" s="10">
        <v>34</v>
      </c>
      <c r="B47" s="5">
        <v>7</v>
      </c>
      <c r="C47" s="6" t="s">
        <v>47</v>
      </c>
      <c r="D47" s="5">
        <v>477</v>
      </c>
      <c r="E47" s="5">
        <v>505</v>
      </c>
      <c r="F47" s="5">
        <v>536</v>
      </c>
      <c r="G47" s="5">
        <v>0</v>
      </c>
      <c r="H47" s="5">
        <f>SUM(Tabelle257[[#This Row],[1.Spiel]:[3.Spiel]])</f>
        <v>1518</v>
      </c>
    </row>
    <row r="48" spans="1:8" x14ac:dyDescent="0.35">
      <c r="A48" s="10">
        <v>35</v>
      </c>
      <c r="B48" s="5">
        <v>5</v>
      </c>
      <c r="C48" s="6" t="s">
        <v>43</v>
      </c>
      <c r="D48" s="5">
        <v>548</v>
      </c>
      <c r="E48" s="5">
        <v>565</v>
      </c>
      <c r="F48" s="5">
        <v>592</v>
      </c>
      <c r="G48" s="5">
        <v>8</v>
      </c>
      <c r="H48" s="5">
        <f>SUM(Tabelle257[[#This Row],[1.Spiel]:[3.Spiel]])</f>
        <v>1705</v>
      </c>
    </row>
    <row r="49" spans="1:8" x14ac:dyDescent="0.35">
      <c r="A49" s="10">
        <v>36</v>
      </c>
      <c r="B49" s="5">
        <v>1</v>
      </c>
      <c r="C49" s="6" t="s">
        <v>44</v>
      </c>
      <c r="D49" s="5">
        <v>543</v>
      </c>
      <c r="E49" s="5">
        <v>603</v>
      </c>
      <c r="F49" s="5">
        <v>578</v>
      </c>
      <c r="G49" s="5">
        <v>8</v>
      </c>
      <c r="H49" s="5">
        <f>SUM(Tabelle257[[#This Row],[1.Spiel]:[3.Spiel]])</f>
        <v>1724</v>
      </c>
    </row>
    <row r="50" spans="1:8" x14ac:dyDescent="0.35">
      <c r="A50" s="10">
        <v>37</v>
      </c>
      <c r="B50" s="5">
        <v>8</v>
      </c>
      <c r="C50" s="6" t="s">
        <v>45</v>
      </c>
      <c r="D50" s="5">
        <v>496</v>
      </c>
      <c r="E50" s="5">
        <v>550</v>
      </c>
      <c r="F50" s="5">
        <v>547</v>
      </c>
      <c r="G50" s="5">
        <v>8</v>
      </c>
      <c r="H50" s="5">
        <f>SUM(Tabelle257[[#This Row],[1.Spiel]:[3.Spiel]])</f>
        <v>1593</v>
      </c>
    </row>
    <row r="51" spans="1:8" x14ac:dyDescent="0.35">
      <c r="A51" s="10">
        <v>38</v>
      </c>
      <c r="B51" s="5">
        <v>4</v>
      </c>
      <c r="C51" s="6" t="s">
        <v>46</v>
      </c>
      <c r="D51" s="5">
        <v>607</v>
      </c>
      <c r="E51" s="5">
        <v>536</v>
      </c>
      <c r="F51" s="5">
        <v>657</v>
      </c>
      <c r="G51" s="5">
        <v>6</v>
      </c>
      <c r="H51" s="5">
        <f>SUM(Tabelle257[[#This Row],[1.Spiel]:[3.Spiel]])</f>
        <v>1800</v>
      </c>
    </row>
    <row r="54" spans="1:8" x14ac:dyDescent="0.35">
      <c r="A54" s="26" t="s">
        <v>29</v>
      </c>
      <c r="B54" s="26"/>
      <c r="C54" s="26"/>
      <c r="D54" s="26"/>
      <c r="E54" s="26"/>
      <c r="F54" s="26"/>
      <c r="G54" s="26"/>
      <c r="H54" s="26"/>
    </row>
    <row r="55" spans="1:8" s="3" customFormat="1" x14ac:dyDescent="0.35">
      <c r="A55" s="2" t="s">
        <v>0</v>
      </c>
      <c r="B55" s="2" t="s">
        <v>7</v>
      </c>
      <c r="C55" s="2" t="s">
        <v>1</v>
      </c>
      <c r="D55" s="2" t="s">
        <v>2</v>
      </c>
      <c r="E55" s="2" t="s">
        <v>3</v>
      </c>
      <c r="F55" s="2" t="s">
        <v>4</v>
      </c>
      <c r="G55" s="2" t="s">
        <v>6</v>
      </c>
      <c r="H55" s="2" t="s">
        <v>5</v>
      </c>
    </row>
    <row r="56" spans="1:8" x14ac:dyDescent="0.35">
      <c r="A56" s="5" t="s">
        <v>0</v>
      </c>
      <c r="B56" s="5" t="s">
        <v>7</v>
      </c>
      <c r="C56" s="5" t="s">
        <v>1</v>
      </c>
      <c r="D56" s="5" t="s">
        <v>2</v>
      </c>
      <c r="E56" s="5" t="s">
        <v>3</v>
      </c>
      <c r="F56" s="5" t="s">
        <v>4</v>
      </c>
      <c r="G56" s="5" t="s">
        <v>6</v>
      </c>
      <c r="H56" s="5" t="s">
        <v>5</v>
      </c>
    </row>
    <row r="57" spans="1:8" x14ac:dyDescent="0.35">
      <c r="A57" s="10">
        <v>31</v>
      </c>
      <c r="B57" s="5">
        <v>1</v>
      </c>
      <c r="C57" s="6" t="s">
        <v>40</v>
      </c>
      <c r="D57" s="5">
        <v>574</v>
      </c>
      <c r="E57" s="5">
        <v>550</v>
      </c>
      <c r="F57" s="5">
        <v>657</v>
      </c>
      <c r="G57" s="5">
        <v>8</v>
      </c>
      <c r="H57" s="5">
        <f>SUM(Tabelle25710[[#This Row],[1.Spiel]:[3.Spiel]])</f>
        <v>1781</v>
      </c>
    </row>
    <row r="58" spans="1:8" x14ac:dyDescent="0.35">
      <c r="A58" s="10">
        <v>32</v>
      </c>
      <c r="B58" s="5">
        <v>5</v>
      </c>
      <c r="C58" s="6" t="s">
        <v>41</v>
      </c>
      <c r="D58" s="5">
        <v>548</v>
      </c>
      <c r="E58" s="5">
        <v>545</v>
      </c>
      <c r="F58" s="5">
        <v>530</v>
      </c>
      <c r="G58" s="5">
        <v>8</v>
      </c>
      <c r="H58" s="5">
        <f>SUM(Tabelle25710[[#This Row],[1.Spiel]:[3.Spiel]])</f>
        <v>1623</v>
      </c>
    </row>
    <row r="59" spans="1:8" x14ac:dyDescent="0.35">
      <c r="A59" s="10">
        <v>33</v>
      </c>
      <c r="B59" s="5">
        <v>3</v>
      </c>
      <c r="C59" s="6" t="s">
        <v>42</v>
      </c>
      <c r="D59" s="5">
        <v>506</v>
      </c>
      <c r="E59" s="5">
        <v>531</v>
      </c>
      <c r="F59" s="5">
        <v>493</v>
      </c>
      <c r="G59" s="5">
        <v>2</v>
      </c>
      <c r="H59" s="5">
        <f>SUM(Tabelle25710[[#This Row],[1.Spiel]:[3.Spiel]])</f>
        <v>1530</v>
      </c>
    </row>
    <row r="60" spans="1:8" x14ac:dyDescent="0.35">
      <c r="A60" s="10">
        <v>34</v>
      </c>
      <c r="B60" s="5">
        <v>2</v>
      </c>
      <c r="C60" s="6" t="s">
        <v>47</v>
      </c>
      <c r="D60" s="5">
        <v>472</v>
      </c>
      <c r="E60" s="5">
        <v>523</v>
      </c>
      <c r="F60" s="5">
        <v>548</v>
      </c>
      <c r="G60" s="5">
        <v>0</v>
      </c>
      <c r="H60" s="5">
        <f>SUM(Tabelle25710[[#This Row],[1.Spiel]:[3.Spiel]])</f>
        <v>1543</v>
      </c>
    </row>
    <row r="61" spans="1:8" x14ac:dyDescent="0.35">
      <c r="A61" s="10">
        <v>35</v>
      </c>
      <c r="B61" s="5">
        <v>6</v>
      </c>
      <c r="C61" s="6" t="s">
        <v>43</v>
      </c>
      <c r="D61" s="5">
        <v>528</v>
      </c>
      <c r="E61" s="5">
        <v>513</v>
      </c>
      <c r="F61" s="5">
        <v>515</v>
      </c>
      <c r="G61" s="5">
        <v>0</v>
      </c>
      <c r="H61" s="5">
        <f>SUM(Tabelle25710[[#This Row],[1.Spiel]:[3.Spiel]])</f>
        <v>1556</v>
      </c>
    </row>
    <row r="62" spans="1:8" x14ac:dyDescent="0.35">
      <c r="A62" s="10">
        <v>36</v>
      </c>
      <c r="B62" s="5">
        <v>4</v>
      </c>
      <c r="C62" s="6" t="s">
        <v>44</v>
      </c>
      <c r="D62" s="5">
        <v>517</v>
      </c>
      <c r="E62" s="5">
        <v>516</v>
      </c>
      <c r="F62" s="5">
        <v>557</v>
      </c>
      <c r="G62" s="5">
        <v>6</v>
      </c>
      <c r="H62" s="5">
        <f>SUM(Tabelle25710[[#This Row],[1.Spiel]:[3.Spiel]])</f>
        <v>1590</v>
      </c>
    </row>
    <row r="63" spans="1:8" x14ac:dyDescent="0.35">
      <c r="A63" s="10">
        <v>37</v>
      </c>
      <c r="B63" s="5">
        <v>7</v>
      </c>
      <c r="C63" s="6" t="s">
        <v>45</v>
      </c>
      <c r="D63" s="5">
        <v>513</v>
      </c>
      <c r="E63" s="5">
        <v>463</v>
      </c>
      <c r="F63" s="5">
        <v>569</v>
      </c>
      <c r="G63" s="5">
        <v>0</v>
      </c>
      <c r="H63" s="5">
        <f>SUM(Tabelle25710[[#This Row],[1.Spiel]:[3.Spiel]])</f>
        <v>1545</v>
      </c>
    </row>
    <row r="64" spans="1:8" x14ac:dyDescent="0.35">
      <c r="A64" s="10">
        <v>38</v>
      </c>
      <c r="B64" s="24">
        <v>8</v>
      </c>
      <c r="C64" s="6" t="s">
        <v>46</v>
      </c>
      <c r="D64" s="5">
        <v>655</v>
      </c>
      <c r="E64" s="5">
        <v>602</v>
      </c>
      <c r="F64" s="5">
        <v>664</v>
      </c>
      <c r="G64" s="5">
        <v>8</v>
      </c>
      <c r="H64" s="5">
        <f>SUM(Tabelle25710[[#This Row],[1.Spiel]:[3.Spiel]])</f>
        <v>1921</v>
      </c>
    </row>
    <row r="68" spans="1:12" x14ac:dyDescent="0.35">
      <c r="A68" s="26" t="s">
        <v>21</v>
      </c>
      <c r="B68" s="26"/>
      <c r="C68" s="26"/>
      <c r="D68" s="26"/>
      <c r="E68" s="26"/>
      <c r="F68" s="26"/>
      <c r="G68" s="26"/>
      <c r="H68" s="26"/>
    </row>
    <row r="69" spans="1:12" s="3" customFormat="1" x14ac:dyDescent="0.35">
      <c r="A69" s="16" t="s">
        <v>0</v>
      </c>
      <c r="B69" s="11" t="s">
        <v>7</v>
      </c>
      <c r="C69" s="11" t="s">
        <v>1</v>
      </c>
      <c r="D69" s="11" t="s">
        <v>2</v>
      </c>
      <c r="E69" s="11" t="s">
        <v>3</v>
      </c>
      <c r="F69" s="11" t="s">
        <v>4</v>
      </c>
      <c r="G69" s="11" t="s">
        <v>6</v>
      </c>
      <c r="H69" s="12" t="s">
        <v>5</v>
      </c>
    </row>
    <row r="70" spans="1:12" x14ac:dyDescent="0.35">
      <c r="A70" s="17" t="s">
        <v>0</v>
      </c>
      <c r="B70" s="5" t="s">
        <v>7</v>
      </c>
      <c r="C70" s="5" t="s">
        <v>1</v>
      </c>
      <c r="D70" s="5" t="s">
        <v>2</v>
      </c>
      <c r="E70" s="5" t="s">
        <v>3</v>
      </c>
      <c r="F70" s="5" t="s">
        <v>4</v>
      </c>
      <c r="G70" s="5" t="s">
        <v>6</v>
      </c>
      <c r="H70" s="21" t="s">
        <v>5</v>
      </c>
    </row>
    <row r="71" spans="1:12" x14ac:dyDescent="0.35">
      <c r="A71" s="10">
        <v>31</v>
      </c>
      <c r="B71" s="5">
        <v>7</v>
      </c>
      <c r="C71" s="6" t="s">
        <v>40</v>
      </c>
      <c r="D71" s="5">
        <v>0</v>
      </c>
      <c r="E71" s="5">
        <v>0</v>
      </c>
      <c r="F71" s="5">
        <v>0</v>
      </c>
      <c r="G71" s="5">
        <v>0</v>
      </c>
      <c r="H71" s="21">
        <f>SUM(Tabelle2571011[[#This Row],[1.Spiel]:[3.Spiel]])</f>
        <v>0</v>
      </c>
      <c r="J71" s="5">
        <v>431</v>
      </c>
      <c r="K71" s="5">
        <v>412</v>
      </c>
      <c r="L71" s="5">
        <v>408</v>
      </c>
    </row>
    <row r="72" spans="1:12" x14ac:dyDescent="0.35">
      <c r="A72" s="10">
        <v>32</v>
      </c>
      <c r="B72" s="5">
        <v>4</v>
      </c>
      <c r="C72" s="6" t="s">
        <v>41</v>
      </c>
      <c r="D72" s="5">
        <v>461</v>
      </c>
      <c r="E72" s="5">
        <v>477</v>
      </c>
      <c r="F72" s="5">
        <v>537</v>
      </c>
      <c r="G72" s="5">
        <v>2</v>
      </c>
      <c r="H72" s="21">
        <f>SUM(Tabelle2571011[[#This Row],[1.Spiel]:[3.Spiel]])</f>
        <v>1475</v>
      </c>
    </row>
    <row r="73" spans="1:12" x14ac:dyDescent="0.35">
      <c r="A73" s="10">
        <v>33</v>
      </c>
      <c r="B73" s="5">
        <v>1</v>
      </c>
      <c r="C73" s="6" t="s">
        <v>42</v>
      </c>
      <c r="D73" s="5">
        <v>510</v>
      </c>
      <c r="E73" s="5">
        <v>535</v>
      </c>
      <c r="F73" s="5">
        <v>533</v>
      </c>
      <c r="G73" s="5">
        <v>3</v>
      </c>
      <c r="H73" s="21">
        <f>SUM(Tabelle2571011[[#This Row],[1.Spiel]:[3.Spiel]])</f>
        <v>1578</v>
      </c>
    </row>
    <row r="74" spans="1:12" x14ac:dyDescent="0.35">
      <c r="A74" s="10">
        <v>34</v>
      </c>
      <c r="B74" s="5">
        <v>3</v>
      </c>
      <c r="C74" s="6" t="s">
        <v>47</v>
      </c>
      <c r="D74" s="5">
        <v>519</v>
      </c>
      <c r="E74" s="5">
        <v>568</v>
      </c>
      <c r="F74" s="5">
        <v>502</v>
      </c>
      <c r="G74" s="5">
        <v>6</v>
      </c>
      <c r="H74" s="21">
        <f>SUM(Tabelle2571011[[#This Row],[1.Spiel]:[3.Spiel]])</f>
        <v>1589</v>
      </c>
    </row>
    <row r="75" spans="1:12" x14ac:dyDescent="0.35">
      <c r="A75" s="10">
        <v>35</v>
      </c>
      <c r="B75" s="5">
        <v>8</v>
      </c>
      <c r="C75" s="6" t="s">
        <v>43</v>
      </c>
      <c r="D75" s="5">
        <v>541</v>
      </c>
      <c r="E75" s="5">
        <v>610</v>
      </c>
      <c r="F75" s="5">
        <v>566</v>
      </c>
      <c r="G75" s="5">
        <v>8</v>
      </c>
      <c r="H75" s="21">
        <f>SUM(Tabelle2571011[[#This Row],[1.Spiel]:[3.Spiel]])</f>
        <v>1717</v>
      </c>
    </row>
    <row r="76" spans="1:12" x14ac:dyDescent="0.35">
      <c r="A76" s="10">
        <v>36</v>
      </c>
      <c r="B76" s="5">
        <v>5</v>
      </c>
      <c r="C76" s="6" t="s">
        <v>44</v>
      </c>
      <c r="D76" s="5">
        <v>466</v>
      </c>
      <c r="E76" s="5">
        <v>433</v>
      </c>
      <c r="F76" s="5">
        <v>495</v>
      </c>
      <c r="G76" s="5">
        <v>2</v>
      </c>
      <c r="H76" s="21">
        <f>SUM(Tabelle2571011[[#This Row],[1.Spiel]:[3.Spiel]])</f>
        <v>1394</v>
      </c>
    </row>
    <row r="77" spans="1:12" x14ac:dyDescent="0.35">
      <c r="A77" s="10">
        <v>37</v>
      </c>
      <c r="B77" s="5">
        <v>6</v>
      </c>
      <c r="C77" s="6" t="s">
        <v>45</v>
      </c>
      <c r="D77" s="5">
        <v>532</v>
      </c>
      <c r="E77" s="5">
        <v>487</v>
      </c>
      <c r="F77" s="5">
        <v>473</v>
      </c>
      <c r="G77" s="5">
        <v>6</v>
      </c>
      <c r="H77" s="21">
        <f>SUM(Tabelle2571011[[#This Row],[1.Spiel]:[3.Spiel]])</f>
        <v>1492</v>
      </c>
    </row>
    <row r="78" spans="1:12" x14ac:dyDescent="0.35">
      <c r="A78" s="10">
        <v>38</v>
      </c>
      <c r="B78" s="24">
        <v>2</v>
      </c>
      <c r="C78" s="6" t="s">
        <v>46</v>
      </c>
      <c r="D78" s="24">
        <v>497</v>
      </c>
      <c r="E78" s="24">
        <v>553</v>
      </c>
      <c r="F78" s="24">
        <v>533</v>
      </c>
      <c r="G78" s="24">
        <v>5</v>
      </c>
      <c r="H78" s="25">
        <f>SUM(Tabelle2571011[[#This Row],[1.Spiel]:[3.Spiel]])</f>
        <v>1583</v>
      </c>
    </row>
    <row r="81" spans="1:8" x14ac:dyDescent="0.35">
      <c r="A81" s="26" t="s">
        <v>22</v>
      </c>
      <c r="B81" s="26"/>
      <c r="C81" s="26"/>
      <c r="D81" s="26"/>
      <c r="E81" s="26"/>
      <c r="F81" s="26"/>
      <c r="G81" s="26"/>
      <c r="H81" s="26"/>
    </row>
    <row r="82" spans="1:8" x14ac:dyDescent="0.35">
      <c r="A82" s="16" t="s">
        <v>0</v>
      </c>
      <c r="B82" s="11" t="s">
        <v>7</v>
      </c>
      <c r="C82" s="11" t="s">
        <v>1</v>
      </c>
      <c r="D82" s="11" t="s">
        <v>2</v>
      </c>
      <c r="E82" s="11" t="s">
        <v>3</v>
      </c>
      <c r="F82" s="11" t="s">
        <v>4</v>
      </c>
      <c r="G82" s="11" t="s">
        <v>6</v>
      </c>
      <c r="H82" s="12" t="s">
        <v>5</v>
      </c>
    </row>
    <row r="83" spans="1:8" x14ac:dyDescent="0.35">
      <c r="A83" s="17" t="s">
        <v>0</v>
      </c>
      <c r="B83" s="5" t="s">
        <v>7</v>
      </c>
      <c r="C83" s="5" t="s">
        <v>1</v>
      </c>
      <c r="D83" s="5" t="s">
        <v>2</v>
      </c>
      <c r="E83" s="5" t="s">
        <v>3</v>
      </c>
      <c r="F83" s="5" t="s">
        <v>4</v>
      </c>
      <c r="G83" s="5" t="s">
        <v>6</v>
      </c>
      <c r="H83" s="21" t="s">
        <v>5</v>
      </c>
    </row>
    <row r="84" spans="1:8" x14ac:dyDescent="0.35">
      <c r="A84" s="10">
        <v>31</v>
      </c>
      <c r="B84" s="5">
        <v>4</v>
      </c>
      <c r="C84" s="6" t="s">
        <v>40</v>
      </c>
      <c r="D84" s="5">
        <v>597</v>
      </c>
      <c r="E84" s="5">
        <v>530</v>
      </c>
      <c r="F84" s="5">
        <v>598</v>
      </c>
      <c r="G84" s="5">
        <v>8</v>
      </c>
      <c r="H84" s="21">
        <f>SUM(Tabelle257101118[[#This Row],[1.Spiel]:[3.Spiel]])</f>
        <v>1725</v>
      </c>
    </row>
    <row r="85" spans="1:8" x14ac:dyDescent="0.35">
      <c r="A85" s="10">
        <v>32</v>
      </c>
      <c r="B85" s="5">
        <v>8</v>
      </c>
      <c r="C85" s="6" t="s">
        <v>41</v>
      </c>
      <c r="D85" s="5">
        <v>554</v>
      </c>
      <c r="E85" s="5">
        <v>482</v>
      </c>
      <c r="F85" s="5">
        <v>462</v>
      </c>
      <c r="G85" s="5">
        <v>0</v>
      </c>
      <c r="H85" s="21">
        <f>SUM(Tabelle257101118[[#This Row],[1.Spiel]:[3.Spiel]])</f>
        <v>1498</v>
      </c>
    </row>
    <row r="86" spans="1:8" x14ac:dyDescent="0.35">
      <c r="A86" s="10">
        <v>33</v>
      </c>
      <c r="B86" s="5">
        <v>2</v>
      </c>
      <c r="C86" s="6" t="s">
        <v>42</v>
      </c>
      <c r="D86" s="5">
        <v>515</v>
      </c>
      <c r="E86" s="5">
        <v>530</v>
      </c>
      <c r="F86" s="5">
        <v>538</v>
      </c>
      <c r="G86" s="5">
        <v>8</v>
      </c>
      <c r="H86" s="21">
        <f>SUM(Tabelle257101118[[#This Row],[1.Spiel]:[3.Spiel]])</f>
        <v>1583</v>
      </c>
    </row>
    <row r="87" spans="1:8" x14ac:dyDescent="0.35">
      <c r="A87" s="10">
        <v>34</v>
      </c>
      <c r="B87" s="5">
        <v>1</v>
      </c>
      <c r="C87" s="6" t="s">
        <v>47</v>
      </c>
      <c r="D87" s="5">
        <v>492</v>
      </c>
      <c r="E87" s="5">
        <v>498</v>
      </c>
      <c r="F87" s="5">
        <v>521</v>
      </c>
      <c r="G87" s="5">
        <v>0</v>
      </c>
      <c r="H87" s="21">
        <f>SUM(Tabelle257101118[[#This Row],[1.Spiel]:[3.Spiel]])</f>
        <v>1511</v>
      </c>
    </row>
    <row r="88" spans="1:8" x14ac:dyDescent="0.35">
      <c r="A88" s="10">
        <v>35</v>
      </c>
      <c r="B88" s="5">
        <v>6</v>
      </c>
      <c r="C88" s="6" t="s">
        <v>43</v>
      </c>
      <c r="D88" s="5">
        <v>678</v>
      </c>
      <c r="E88" s="5">
        <v>657</v>
      </c>
      <c r="F88" s="5">
        <v>574</v>
      </c>
      <c r="G88" s="5">
        <v>6</v>
      </c>
      <c r="H88" s="21">
        <f>SUM(Tabelle257101118[[#This Row],[1.Spiel]:[3.Spiel]])</f>
        <v>1909</v>
      </c>
    </row>
    <row r="89" spans="1:8" x14ac:dyDescent="0.35">
      <c r="A89" s="10">
        <v>36</v>
      </c>
      <c r="B89" s="5">
        <v>3</v>
      </c>
      <c r="C89" s="6" t="s">
        <v>44</v>
      </c>
      <c r="D89" s="5">
        <v>468</v>
      </c>
      <c r="E89" s="5">
        <v>491</v>
      </c>
      <c r="F89" s="5">
        <v>497</v>
      </c>
      <c r="G89" s="5">
        <v>0</v>
      </c>
      <c r="H89" s="21">
        <f>SUM(Tabelle257101118[[#This Row],[1.Spiel]:[3.Spiel]])</f>
        <v>1456</v>
      </c>
    </row>
    <row r="90" spans="1:8" x14ac:dyDescent="0.35">
      <c r="A90" s="10">
        <v>37</v>
      </c>
      <c r="B90" s="5">
        <v>5</v>
      </c>
      <c r="C90" s="6" t="s">
        <v>45</v>
      </c>
      <c r="D90" s="5">
        <v>544</v>
      </c>
      <c r="E90" s="5">
        <v>506</v>
      </c>
      <c r="F90" s="5">
        <v>608</v>
      </c>
      <c r="G90" s="5">
        <v>2</v>
      </c>
      <c r="H90" s="21">
        <f>SUM(Tabelle257101118[[#This Row],[1.Spiel]:[3.Spiel]])</f>
        <v>1658</v>
      </c>
    </row>
    <row r="91" spans="1:8" x14ac:dyDescent="0.35">
      <c r="A91" s="10">
        <v>38</v>
      </c>
      <c r="B91" s="24">
        <v>7</v>
      </c>
      <c r="C91" s="6" t="s">
        <v>46</v>
      </c>
      <c r="D91" s="24">
        <v>590</v>
      </c>
      <c r="E91" s="24">
        <v>589</v>
      </c>
      <c r="F91" s="24">
        <v>581</v>
      </c>
      <c r="G91" s="24">
        <v>8</v>
      </c>
      <c r="H91" s="25">
        <f>SUM(Tabelle257101118[[#This Row],[1.Spiel]:[3.Spiel]])</f>
        <v>1760</v>
      </c>
    </row>
    <row r="94" spans="1:8" x14ac:dyDescent="0.35">
      <c r="A94" s="26" t="s">
        <v>23</v>
      </c>
      <c r="B94" s="26"/>
      <c r="C94" s="26"/>
      <c r="D94" s="26"/>
      <c r="E94" s="26"/>
      <c r="F94" s="26"/>
      <c r="G94" s="26"/>
      <c r="H94" s="26"/>
    </row>
    <row r="95" spans="1:8" x14ac:dyDescent="0.35">
      <c r="A95" s="16" t="s">
        <v>0</v>
      </c>
      <c r="B95" s="11" t="s">
        <v>7</v>
      </c>
      <c r="C95" s="11" t="s">
        <v>1</v>
      </c>
      <c r="D95" s="11" t="s">
        <v>2</v>
      </c>
      <c r="E95" s="11" t="s">
        <v>3</v>
      </c>
      <c r="F95" s="11" t="s">
        <v>4</v>
      </c>
      <c r="G95" s="11" t="s">
        <v>6</v>
      </c>
      <c r="H95" s="12" t="s">
        <v>5</v>
      </c>
    </row>
    <row r="96" spans="1:8" x14ac:dyDescent="0.35">
      <c r="A96" s="17" t="s">
        <v>0</v>
      </c>
      <c r="B96" s="5" t="s">
        <v>7</v>
      </c>
      <c r="C96" s="5" t="s">
        <v>1</v>
      </c>
      <c r="D96" s="5" t="s">
        <v>2</v>
      </c>
      <c r="E96" s="5" t="s">
        <v>3</v>
      </c>
      <c r="F96" s="5" t="s">
        <v>4</v>
      </c>
      <c r="G96" s="5" t="s">
        <v>6</v>
      </c>
      <c r="H96" s="21" t="s">
        <v>5</v>
      </c>
    </row>
    <row r="97" spans="1:8" x14ac:dyDescent="0.35">
      <c r="A97" s="10">
        <v>31</v>
      </c>
      <c r="B97" s="5">
        <v>2</v>
      </c>
      <c r="C97" s="6" t="s">
        <v>40</v>
      </c>
      <c r="D97" s="5">
        <v>501</v>
      </c>
      <c r="E97" s="5">
        <v>632</v>
      </c>
      <c r="F97" s="5">
        <v>527</v>
      </c>
      <c r="G97" s="5">
        <v>6</v>
      </c>
      <c r="H97" s="21">
        <f>SUM(Tabelle25710111819[[#This Row],[1.Spiel]:[3.Spiel]])</f>
        <v>1660</v>
      </c>
    </row>
    <row r="98" spans="1:8" x14ac:dyDescent="0.35">
      <c r="A98" s="10">
        <v>32</v>
      </c>
      <c r="B98" s="5">
        <v>7</v>
      </c>
      <c r="C98" s="6" t="s">
        <v>41</v>
      </c>
      <c r="D98" s="5">
        <v>600</v>
      </c>
      <c r="E98" s="5">
        <v>564</v>
      </c>
      <c r="F98" s="5">
        <v>551</v>
      </c>
      <c r="G98" s="5">
        <v>4</v>
      </c>
      <c r="H98" s="21">
        <f>SUM(Tabelle25710111819[[#This Row],[1.Spiel]:[3.Spiel]])</f>
        <v>1715</v>
      </c>
    </row>
    <row r="99" spans="1:8" x14ac:dyDescent="0.35">
      <c r="A99" s="10">
        <v>33</v>
      </c>
      <c r="B99" s="5">
        <v>8</v>
      </c>
      <c r="C99" s="6" t="s">
        <v>42</v>
      </c>
      <c r="D99" s="5">
        <v>486</v>
      </c>
      <c r="E99" s="5">
        <v>601</v>
      </c>
      <c r="F99" s="5">
        <v>580</v>
      </c>
      <c r="G99" s="5">
        <v>4</v>
      </c>
      <c r="H99" s="21">
        <f>SUM(Tabelle25710111819[[#This Row],[1.Spiel]:[3.Spiel]])</f>
        <v>1667</v>
      </c>
    </row>
    <row r="100" spans="1:8" x14ac:dyDescent="0.35">
      <c r="A100" s="10">
        <v>34</v>
      </c>
      <c r="B100" s="5">
        <v>4</v>
      </c>
      <c r="C100" s="6" t="s">
        <v>47</v>
      </c>
      <c r="D100" s="5">
        <v>499</v>
      </c>
      <c r="E100" s="5">
        <v>509</v>
      </c>
      <c r="F100" s="5">
        <v>533</v>
      </c>
      <c r="G100" s="5">
        <v>0</v>
      </c>
      <c r="H100" s="21">
        <f>SUM(Tabelle25710111819[[#This Row],[1.Spiel]:[3.Spiel]])</f>
        <v>1541</v>
      </c>
    </row>
    <row r="101" spans="1:8" x14ac:dyDescent="0.35">
      <c r="A101" s="10">
        <v>35</v>
      </c>
      <c r="B101" s="5">
        <v>3</v>
      </c>
      <c r="C101" s="6" t="s">
        <v>43</v>
      </c>
      <c r="D101" s="5">
        <v>565</v>
      </c>
      <c r="E101" s="5">
        <v>605</v>
      </c>
      <c r="F101" s="5">
        <v>558</v>
      </c>
      <c r="G101" s="5">
        <v>8</v>
      </c>
      <c r="H101" s="21">
        <f>SUM(Tabelle25710111819[[#This Row],[1.Spiel]:[3.Spiel]])</f>
        <v>1728</v>
      </c>
    </row>
    <row r="102" spans="1:8" x14ac:dyDescent="0.35">
      <c r="A102" s="10">
        <v>36</v>
      </c>
      <c r="B102" s="5">
        <v>6</v>
      </c>
      <c r="C102" s="6" t="s">
        <v>44</v>
      </c>
      <c r="D102" s="5">
        <v>490</v>
      </c>
      <c r="E102" s="5">
        <v>546</v>
      </c>
      <c r="F102" s="5">
        <v>548</v>
      </c>
      <c r="G102" s="5">
        <v>0</v>
      </c>
      <c r="H102" s="21">
        <f>SUM(Tabelle25710111819[[#This Row],[1.Spiel]:[3.Spiel]])</f>
        <v>1584</v>
      </c>
    </row>
    <row r="103" spans="1:8" x14ac:dyDescent="0.35">
      <c r="A103" s="10">
        <v>37</v>
      </c>
      <c r="B103" s="5">
        <v>1</v>
      </c>
      <c r="C103" s="6" t="s">
        <v>45</v>
      </c>
      <c r="D103" s="5">
        <v>567</v>
      </c>
      <c r="E103" s="5">
        <v>527</v>
      </c>
      <c r="F103" s="5">
        <v>489</v>
      </c>
      <c r="G103" s="5">
        <v>2</v>
      </c>
      <c r="H103" s="21">
        <f>SUM(Tabelle25710111819[[#This Row],[1.Spiel]:[3.Spiel]])</f>
        <v>1583</v>
      </c>
    </row>
    <row r="104" spans="1:8" x14ac:dyDescent="0.35">
      <c r="A104" s="10">
        <v>38</v>
      </c>
      <c r="B104" s="24">
        <v>5</v>
      </c>
      <c r="C104" s="6" t="s">
        <v>46</v>
      </c>
      <c r="D104" s="24">
        <v>575</v>
      </c>
      <c r="E104" s="24">
        <v>571</v>
      </c>
      <c r="F104" s="24">
        <v>570</v>
      </c>
      <c r="G104" s="24">
        <v>8</v>
      </c>
      <c r="H104" s="25">
        <f>SUM(Tabelle25710111819[[#This Row],[1.Spiel]:[3.Spiel]])</f>
        <v>1716</v>
      </c>
    </row>
    <row r="107" spans="1:8" x14ac:dyDescent="0.35">
      <c r="A107" s="26" t="s">
        <v>24</v>
      </c>
      <c r="B107" s="26"/>
      <c r="C107" s="26"/>
      <c r="D107" s="26"/>
      <c r="E107" s="26"/>
      <c r="F107" s="26"/>
      <c r="G107" s="26"/>
      <c r="H107" s="26"/>
    </row>
    <row r="108" spans="1:8" x14ac:dyDescent="0.35">
      <c r="A108" s="16" t="s">
        <v>0</v>
      </c>
      <c r="B108" s="11" t="s">
        <v>7</v>
      </c>
      <c r="C108" s="11" t="s">
        <v>1</v>
      </c>
      <c r="D108" s="11" t="s">
        <v>2</v>
      </c>
      <c r="E108" s="11" t="s">
        <v>3</v>
      </c>
      <c r="F108" s="11" t="s">
        <v>4</v>
      </c>
      <c r="G108" s="11" t="s">
        <v>6</v>
      </c>
      <c r="H108" s="12" t="s">
        <v>5</v>
      </c>
    </row>
    <row r="109" spans="1:8" x14ac:dyDescent="0.35">
      <c r="A109" s="17" t="s">
        <v>0</v>
      </c>
      <c r="B109" s="5" t="s">
        <v>7</v>
      </c>
      <c r="C109" s="5" t="s">
        <v>1</v>
      </c>
      <c r="D109" s="5" t="s">
        <v>2</v>
      </c>
      <c r="E109" s="5" t="s">
        <v>3</v>
      </c>
      <c r="F109" s="5" t="s">
        <v>4</v>
      </c>
      <c r="G109" s="5" t="s">
        <v>6</v>
      </c>
      <c r="H109" s="21" t="s">
        <v>5</v>
      </c>
    </row>
    <row r="110" spans="1:8" x14ac:dyDescent="0.35">
      <c r="A110" s="10">
        <v>31</v>
      </c>
      <c r="B110" s="5">
        <v>10</v>
      </c>
      <c r="C110" s="6" t="s">
        <v>40</v>
      </c>
      <c r="D110" s="5">
        <v>533</v>
      </c>
      <c r="E110" s="5">
        <v>534</v>
      </c>
      <c r="F110" s="5">
        <v>558</v>
      </c>
      <c r="G110" s="5">
        <v>0</v>
      </c>
      <c r="H110" s="21">
        <f>SUM(Tabelle2571011181921[[#This Row],[1.Spiel]:[3.Spiel]])</f>
        <v>1625</v>
      </c>
    </row>
    <row r="111" spans="1:8" x14ac:dyDescent="0.35">
      <c r="A111" s="10">
        <v>32</v>
      </c>
      <c r="B111" s="5">
        <v>14</v>
      </c>
      <c r="C111" s="6" t="s">
        <v>41</v>
      </c>
      <c r="D111" s="5">
        <v>491</v>
      </c>
      <c r="E111" s="5">
        <v>520</v>
      </c>
      <c r="F111" s="5">
        <v>616</v>
      </c>
      <c r="G111" s="5">
        <v>4</v>
      </c>
      <c r="H111" s="21">
        <f>SUM(Tabelle2571011181921[[#This Row],[1.Spiel]:[3.Spiel]])</f>
        <v>1627</v>
      </c>
    </row>
    <row r="112" spans="1:8" x14ac:dyDescent="0.35">
      <c r="A112" s="10">
        <v>33</v>
      </c>
      <c r="B112" s="5">
        <v>9</v>
      </c>
      <c r="C112" s="6" t="s">
        <v>42</v>
      </c>
      <c r="D112" s="5">
        <v>563</v>
      </c>
      <c r="E112" s="5">
        <v>584</v>
      </c>
      <c r="F112" s="5">
        <v>594</v>
      </c>
      <c r="G112" s="5">
        <v>8</v>
      </c>
      <c r="H112" s="21">
        <f>SUM(Tabelle2571011181921[[#This Row],[1.Spiel]:[3.Spiel]])</f>
        <v>1741</v>
      </c>
    </row>
    <row r="113" spans="1:8" x14ac:dyDescent="0.35">
      <c r="A113" s="10">
        <v>34</v>
      </c>
      <c r="B113" s="5">
        <v>12</v>
      </c>
      <c r="C113" s="6" t="s">
        <v>47</v>
      </c>
      <c r="D113" s="5">
        <v>622</v>
      </c>
      <c r="E113" s="5">
        <v>657</v>
      </c>
      <c r="F113" s="5">
        <v>577</v>
      </c>
      <c r="G113" s="5">
        <v>6</v>
      </c>
      <c r="H113" s="21">
        <f>SUM(Tabelle2571011181921[[#This Row],[1.Spiel]:[3.Spiel]])</f>
        <v>1856</v>
      </c>
    </row>
    <row r="114" spans="1:8" x14ac:dyDescent="0.35">
      <c r="A114" s="10">
        <v>35</v>
      </c>
      <c r="B114" s="5">
        <v>15</v>
      </c>
      <c r="C114" s="6" t="s">
        <v>43</v>
      </c>
      <c r="D114" s="5">
        <v>566</v>
      </c>
      <c r="E114" s="5">
        <v>545</v>
      </c>
      <c r="F114" s="5">
        <v>590</v>
      </c>
      <c r="G114" s="5">
        <v>1</v>
      </c>
      <c r="H114" s="21">
        <f>SUM(Tabelle2571011181921[[#This Row],[1.Spiel]:[3.Spiel]])</f>
        <v>1701</v>
      </c>
    </row>
    <row r="115" spans="1:8" x14ac:dyDescent="0.35">
      <c r="A115" s="10">
        <v>36</v>
      </c>
      <c r="B115" s="5">
        <v>16</v>
      </c>
      <c r="C115" s="6" t="s">
        <v>44</v>
      </c>
      <c r="D115" s="5">
        <v>598</v>
      </c>
      <c r="E115" s="5">
        <v>604</v>
      </c>
      <c r="F115" s="5">
        <v>590</v>
      </c>
      <c r="G115" s="5">
        <v>7</v>
      </c>
      <c r="H115" s="21">
        <f>SUM(Tabelle2571011181921[[#This Row],[1.Spiel]:[3.Spiel]])</f>
        <v>1792</v>
      </c>
    </row>
    <row r="116" spans="1:8" x14ac:dyDescent="0.35">
      <c r="A116" s="10">
        <v>37</v>
      </c>
      <c r="B116" s="5">
        <v>13</v>
      </c>
      <c r="C116" s="6" t="s">
        <v>45</v>
      </c>
      <c r="D116" s="5">
        <v>538</v>
      </c>
      <c r="E116" s="5">
        <v>559</v>
      </c>
      <c r="F116" s="5">
        <v>529</v>
      </c>
      <c r="G116" s="5">
        <v>4</v>
      </c>
      <c r="H116" s="21">
        <f>SUM(Tabelle2571011181921[[#This Row],[1.Spiel]:[3.Spiel]])</f>
        <v>1626</v>
      </c>
    </row>
    <row r="117" spans="1:8" x14ac:dyDescent="0.35">
      <c r="A117" s="10">
        <v>38</v>
      </c>
      <c r="B117" s="24">
        <v>11</v>
      </c>
      <c r="C117" s="6" t="s">
        <v>46</v>
      </c>
      <c r="D117" s="24">
        <v>538</v>
      </c>
      <c r="E117" s="24">
        <v>626</v>
      </c>
      <c r="F117" s="24">
        <v>646</v>
      </c>
      <c r="G117" s="24">
        <v>2</v>
      </c>
      <c r="H117" s="25">
        <f>SUM(Tabelle2571011181921[[#This Row],[1.Spiel]:[3.Spiel]])</f>
        <v>1810</v>
      </c>
    </row>
    <row r="120" spans="1:8" x14ac:dyDescent="0.35">
      <c r="A120" s="26" t="s">
        <v>25</v>
      </c>
      <c r="B120" s="26"/>
      <c r="C120" s="26"/>
      <c r="D120" s="26"/>
      <c r="E120" s="26"/>
      <c r="F120" s="26"/>
      <c r="G120" s="26"/>
      <c r="H120" s="26"/>
    </row>
    <row r="121" spans="1:8" x14ac:dyDescent="0.35">
      <c r="A121" s="5" t="s">
        <v>0</v>
      </c>
      <c r="B121" s="5" t="s">
        <v>7</v>
      </c>
      <c r="C121" s="5" t="s">
        <v>1</v>
      </c>
      <c r="D121" s="5" t="s">
        <v>2</v>
      </c>
      <c r="E121" s="5" t="s">
        <v>3</v>
      </c>
      <c r="F121" s="5" t="s">
        <v>4</v>
      </c>
      <c r="G121" s="5" t="s">
        <v>6</v>
      </c>
      <c r="H121" s="5" t="s">
        <v>5</v>
      </c>
    </row>
    <row r="122" spans="1:8" x14ac:dyDescent="0.35">
      <c r="A122" s="5" t="s">
        <v>0</v>
      </c>
      <c r="B122" s="5" t="s">
        <v>7</v>
      </c>
      <c r="C122" s="5" t="s">
        <v>1</v>
      </c>
      <c r="D122" s="5" t="s">
        <v>2</v>
      </c>
      <c r="E122" s="5" t="s">
        <v>3</v>
      </c>
      <c r="F122" s="5" t="s">
        <v>4</v>
      </c>
      <c r="G122" s="5" t="s">
        <v>6</v>
      </c>
      <c r="H122" s="5" t="s">
        <v>5</v>
      </c>
    </row>
    <row r="123" spans="1:8" x14ac:dyDescent="0.35">
      <c r="A123" s="10">
        <v>31</v>
      </c>
      <c r="B123" s="5">
        <v>12</v>
      </c>
      <c r="C123" s="6" t="s">
        <v>40</v>
      </c>
      <c r="D123" s="5">
        <v>575</v>
      </c>
      <c r="E123" s="5">
        <v>558</v>
      </c>
      <c r="F123" s="5">
        <v>600</v>
      </c>
      <c r="G123" s="5">
        <v>8</v>
      </c>
      <c r="H123" s="5">
        <f>SUM(Tabelle257101118192122[[#This Row],[1.Spiel]:[3.Spiel]])</f>
        <v>1733</v>
      </c>
    </row>
    <row r="124" spans="1:8" x14ac:dyDescent="0.35">
      <c r="A124" s="10">
        <v>32</v>
      </c>
      <c r="B124" s="5">
        <v>11</v>
      </c>
      <c r="C124" s="6" t="s">
        <v>41</v>
      </c>
      <c r="D124" s="5">
        <v>478</v>
      </c>
      <c r="E124" s="5">
        <v>484</v>
      </c>
      <c r="F124" s="5">
        <v>478</v>
      </c>
      <c r="G124" s="5">
        <v>0</v>
      </c>
      <c r="H124" s="5">
        <f>SUM(Tabelle257101118192122[[#This Row],[1.Spiel]:[3.Spiel]])</f>
        <v>1440</v>
      </c>
    </row>
    <row r="125" spans="1:8" x14ac:dyDescent="0.35">
      <c r="A125" s="10">
        <v>33</v>
      </c>
      <c r="B125" s="5">
        <v>13</v>
      </c>
      <c r="C125" s="6" t="s">
        <v>42</v>
      </c>
      <c r="D125" s="5">
        <v>558</v>
      </c>
      <c r="E125" s="5">
        <v>612</v>
      </c>
      <c r="F125" s="5">
        <v>512</v>
      </c>
      <c r="G125" s="5">
        <v>0</v>
      </c>
      <c r="H125" s="5">
        <f>SUM(Tabelle257101118192122[[#This Row],[1.Spiel]:[3.Spiel]])</f>
        <v>1682</v>
      </c>
    </row>
    <row r="126" spans="1:8" x14ac:dyDescent="0.35">
      <c r="A126" s="10">
        <v>34</v>
      </c>
      <c r="B126" s="5">
        <v>10</v>
      </c>
      <c r="C126" s="6" t="s">
        <v>47</v>
      </c>
      <c r="D126" s="5">
        <v>626</v>
      </c>
      <c r="E126" s="5">
        <v>642</v>
      </c>
      <c r="F126" s="5">
        <v>621</v>
      </c>
      <c r="G126" s="5">
        <v>8</v>
      </c>
      <c r="H126" s="5">
        <f>SUM(Tabelle257101118192122[[#This Row],[1.Spiel]:[3.Spiel]])</f>
        <v>1889</v>
      </c>
    </row>
    <row r="127" spans="1:8" x14ac:dyDescent="0.35">
      <c r="A127" s="10">
        <v>35</v>
      </c>
      <c r="B127" s="5">
        <v>15</v>
      </c>
      <c r="C127" s="6" t="s">
        <v>43</v>
      </c>
      <c r="D127" s="5">
        <v>533</v>
      </c>
      <c r="E127" s="5">
        <v>670</v>
      </c>
      <c r="F127" s="5">
        <v>690</v>
      </c>
      <c r="G127" s="5">
        <v>6</v>
      </c>
      <c r="H127" s="5">
        <f>SUM(Tabelle257101118192122[[#This Row],[1.Spiel]:[3.Spiel]])</f>
        <v>1893</v>
      </c>
    </row>
    <row r="128" spans="1:8" x14ac:dyDescent="0.35">
      <c r="A128" s="10">
        <v>36</v>
      </c>
      <c r="B128" s="5">
        <v>9</v>
      </c>
      <c r="C128" s="6" t="s">
        <v>44</v>
      </c>
      <c r="D128" s="5">
        <v>607</v>
      </c>
      <c r="E128" s="5">
        <v>489</v>
      </c>
      <c r="F128" s="5">
        <v>510</v>
      </c>
      <c r="G128" s="5">
        <v>0</v>
      </c>
      <c r="H128" s="5">
        <f>SUM(Tabelle257101118192122[[#This Row],[1.Spiel]:[3.Spiel]])</f>
        <v>1606</v>
      </c>
    </row>
    <row r="129" spans="1:8" x14ac:dyDescent="0.35">
      <c r="A129" s="10">
        <v>37</v>
      </c>
      <c r="B129" s="5">
        <v>14</v>
      </c>
      <c r="C129" s="6" t="s">
        <v>45</v>
      </c>
      <c r="D129" s="5">
        <v>582</v>
      </c>
      <c r="E129" s="5">
        <v>635</v>
      </c>
      <c r="F129" s="5">
        <v>526</v>
      </c>
      <c r="G129" s="5">
        <v>8</v>
      </c>
      <c r="H129" s="5">
        <f>SUM(Tabelle257101118192122[[#This Row],[1.Spiel]:[3.Spiel]])</f>
        <v>1743</v>
      </c>
    </row>
    <row r="130" spans="1:8" x14ac:dyDescent="0.35">
      <c r="A130" s="10">
        <v>38</v>
      </c>
      <c r="B130" s="27">
        <v>16</v>
      </c>
      <c r="C130" s="6" t="s">
        <v>46</v>
      </c>
      <c r="D130" s="27">
        <v>614</v>
      </c>
      <c r="E130" s="27">
        <v>586</v>
      </c>
      <c r="F130" s="27">
        <v>596</v>
      </c>
      <c r="G130" s="27">
        <v>2</v>
      </c>
      <c r="H130" s="27">
        <f>SUM(Tabelle257101118192122[[#This Row],[1.Spiel]:[3.Spiel]])</f>
        <v>1796</v>
      </c>
    </row>
    <row r="133" spans="1:8" x14ac:dyDescent="0.35">
      <c r="A133" s="26" t="s">
        <v>26</v>
      </c>
      <c r="B133" s="26"/>
      <c r="C133" s="26"/>
      <c r="D133" s="26"/>
      <c r="E133" s="26"/>
      <c r="F133" s="26"/>
      <c r="G133" s="26"/>
      <c r="H133" s="26"/>
    </row>
    <row r="134" spans="1:8" x14ac:dyDescent="0.35">
      <c r="A134" s="16" t="s">
        <v>0</v>
      </c>
      <c r="B134" s="11" t="s">
        <v>7</v>
      </c>
      <c r="C134" s="11" t="s">
        <v>1</v>
      </c>
      <c r="D134" s="11" t="s">
        <v>2</v>
      </c>
      <c r="E134" s="11" t="s">
        <v>3</v>
      </c>
      <c r="F134" s="11" t="s">
        <v>4</v>
      </c>
      <c r="G134" s="11" t="s">
        <v>6</v>
      </c>
      <c r="H134" s="12" t="s">
        <v>5</v>
      </c>
    </row>
    <row r="135" spans="1:8" x14ac:dyDescent="0.35">
      <c r="A135" s="17" t="s">
        <v>0</v>
      </c>
      <c r="B135" s="5" t="s">
        <v>7</v>
      </c>
      <c r="C135" s="5" t="s">
        <v>1</v>
      </c>
      <c r="D135" s="5" t="s">
        <v>2</v>
      </c>
      <c r="E135" s="5" t="s">
        <v>3</v>
      </c>
      <c r="F135" s="5" t="s">
        <v>4</v>
      </c>
      <c r="G135" s="5" t="s">
        <v>6</v>
      </c>
      <c r="H135" s="21" t="s">
        <v>5</v>
      </c>
    </row>
    <row r="136" spans="1:8" x14ac:dyDescent="0.35">
      <c r="A136" s="10">
        <v>31</v>
      </c>
      <c r="B136" s="5">
        <v>14</v>
      </c>
      <c r="C136" s="6" t="s">
        <v>40</v>
      </c>
      <c r="D136" s="5"/>
      <c r="E136" s="5"/>
      <c r="F136" s="5"/>
      <c r="G136" s="5"/>
      <c r="H136" s="21">
        <f>SUM(Tabelle25710111819212223[[#This Row],[1.Spiel]:[3.Spiel]])</f>
        <v>0</v>
      </c>
    </row>
    <row r="137" spans="1:8" x14ac:dyDescent="0.35">
      <c r="A137" s="10">
        <v>32</v>
      </c>
      <c r="B137" s="5">
        <v>15</v>
      </c>
      <c r="C137" s="6" t="s">
        <v>41</v>
      </c>
      <c r="D137" s="5"/>
      <c r="E137" s="5"/>
      <c r="F137" s="5"/>
      <c r="G137" s="5"/>
      <c r="H137" s="21">
        <f>SUM(Tabelle25710111819212223[[#This Row],[1.Spiel]:[3.Spiel]])</f>
        <v>0</v>
      </c>
    </row>
    <row r="138" spans="1:8" x14ac:dyDescent="0.35">
      <c r="A138" s="10">
        <v>33</v>
      </c>
      <c r="B138" s="5">
        <v>11</v>
      </c>
      <c r="C138" s="6" t="s">
        <v>42</v>
      </c>
      <c r="D138" s="5"/>
      <c r="E138" s="5"/>
      <c r="F138" s="5"/>
      <c r="G138" s="5"/>
      <c r="H138" s="21">
        <f>SUM(Tabelle25710111819212223[[#This Row],[1.Spiel]:[3.Spiel]])</f>
        <v>0</v>
      </c>
    </row>
    <row r="139" spans="1:8" x14ac:dyDescent="0.35">
      <c r="A139" s="10">
        <v>34</v>
      </c>
      <c r="B139" s="5">
        <v>9</v>
      </c>
      <c r="C139" s="6" t="s">
        <v>47</v>
      </c>
      <c r="D139" s="5"/>
      <c r="E139" s="5"/>
      <c r="F139" s="5"/>
      <c r="G139" s="5"/>
      <c r="H139" s="21">
        <f>SUM(Tabelle25710111819212223[[#This Row],[1.Spiel]:[3.Spiel]])</f>
        <v>0</v>
      </c>
    </row>
    <row r="140" spans="1:8" x14ac:dyDescent="0.35">
      <c r="A140" s="10">
        <v>35</v>
      </c>
      <c r="B140" s="5">
        <v>12</v>
      </c>
      <c r="C140" s="6" t="s">
        <v>43</v>
      </c>
      <c r="D140" s="5"/>
      <c r="E140" s="5"/>
      <c r="F140" s="5"/>
      <c r="G140" s="5"/>
      <c r="H140" s="21">
        <f>SUM(Tabelle25710111819212223[[#This Row],[1.Spiel]:[3.Spiel]])</f>
        <v>0</v>
      </c>
    </row>
    <row r="141" spans="1:8" x14ac:dyDescent="0.35">
      <c r="A141" s="10">
        <v>36</v>
      </c>
      <c r="B141" s="5">
        <v>16</v>
      </c>
      <c r="C141" s="6" t="s">
        <v>44</v>
      </c>
      <c r="D141" s="5"/>
      <c r="E141" s="5"/>
      <c r="F141" s="5"/>
      <c r="G141" s="5"/>
      <c r="H141" s="21">
        <f>SUM(Tabelle25710111819212223[[#This Row],[1.Spiel]:[3.Spiel]])</f>
        <v>0</v>
      </c>
    </row>
    <row r="142" spans="1:8" x14ac:dyDescent="0.35">
      <c r="A142" s="10">
        <v>37</v>
      </c>
      <c r="B142" s="5">
        <v>10</v>
      </c>
      <c r="C142" s="6" t="s">
        <v>45</v>
      </c>
      <c r="D142" s="5"/>
      <c r="E142" s="5"/>
      <c r="F142" s="5"/>
      <c r="G142" s="5"/>
      <c r="H142" s="21">
        <f>SUM(Tabelle25710111819212223[[#This Row],[1.Spiel]:[3.Spiel]])</f>
        <v>0</v>
      </c>
    </row>
    <row r="143" spans="1:8" x14ac:dyDescent="0.35">
      <c r="A143" s="10">
        <v>38</v>
      </c>
      <c r="B143" s="24">
        <v>13</v>
      </c>
      <c r="C143" s="6" t="s">
        <v>46</v>
      </c>
      <c r="D143" s="24"/>
      <c r="E143" s="24"/>
      <c r="F143" s="24"/>
      <c r="G143" s="24"/>
      <c r="H143" s="25">
        <f>SUM(Tabelle25710111819212223[[#This Row],[1.Spiel]:[3.Spiel]])</f>
        <v>0</v>
      </c>
    </row>
    <row r="146" spans="1:8" x14ac:dyDescent="0.35">
      <c r="A146" s="26" t="s">
        <v>27</v>
      </c>
      <c r="B146" s="26"/>
      <c r="C146" s="26"/>
      <c r="D146" s="26"/>
      <c r="E146" s="26"/>
      <c r="F146" s="26"/>
      <c r="G146" s="26"/>
      <c r="H146" s="26"/>
    </row>
    <row r="147" spans="1:8" x14ac:dyDescent="0.35">
      <c r="A147" s="16" t="s">
        <v>0</v>
      </c>
      <c r="B147" s="11" t="s">
        <v>7</v>
      </c>
      <c r="C147" s="11" t="s">
        <v>1</v>
      </c>
      <c r="D147" s="11" t="s">
        <v>2</v>
      </c>
      <c r="E147" s="11" t="s">
        <v>3</v>
      </c>
      <c r="F147" s="11" t="s">
        <v>4</v>
      </c>
      <c r="G147" s="11" t="s">
        <v>6</v>
      </c>
      <c r="H147" s="12" t="s">
        <v>5</v>
      </c>
    </row>
    <row r="148" spans="1:8" x14ac:dyDescent="0.35">
      <c r="A148" s="17" t="s">
        <v>0</v>
      </c>
      <c r="B148" s="5" t="s">
        <v>7</v>
      </c>
      <c r="C148" s="5" t="s">
        <v>1</v>
      </c>
      <c r="D148" s="5" t="s">
        <v>2</v>
      </c>
      <c r="E148" s="5" t="s">
        <v>3</v>
      </c>
      <c r="F148" s="5" t="s">
        <v>4</v>
      </c>
      <c r="G148" s="5" t="s">
        <v>6</v>
      </c>
      <c r="H148" s="21" t="s">
        <v>5</v>
      </c>
    </row>
    <row r="149" spans="1:8" x14ac:dyDescent="0.35">
      <c r="A149" s="10">
        <v>31</v>
      </c>
      <c r="B149" s="5">
        <v>16</v>
      </c>
      <c r="C149" s="6" t="s">
        <v>40</v>
      </c>
      <c r="D149" s="5"/>
      <c r="E149" s="5"/>
      <c r="F149" s="5"/>
      <c r="G149" s="5"/>
      <c r="H149" s="21">
        <f>SUM(Tabelle2571011181921222324[[#This Row],[1.Spiel]:[3.Spiel]])</f>
        <v>0</v>
      </c>
    </row>
    <row r="150" spans="1:8" x14ac:dyDescent="0.35">
      <c r="A150" s="10">
        <v>32</v>
      </c>
      <c r="B150" s="5">
        <v>12</v>
      </c>
      <c r="C150" s="6" t="s">
        <v>41</v>
      </c>
      <c r="D150" s="5"/>
      <c r="E150" s="5"/>
      <c r="F150" s="5"/>
      <c r="G150" s="5"/>
      <c r="H150" s="21">
        <f>SUM(Tabelle2571011181921222324[[#This Row],[1.Spiel]:[3.Spiel]])</f>
        <v>0</v>
      </c>
    </row>
    <row r="151" spans="1:8" x14ac:dyDescent="0.35">
      <c r="A151" s="10">
        <v>33</v>
      </c>
      <c r="B151" s="5">
        <v>14</v>
      </c>
      <c r="C151" s="6" t="s">
        <v>42</v>
      </c>
      <c r="D151" s="5"/>
      <c r="E151" s="5"/>
      <c r="F151" s="5"/>
      <c r="G151" s="5"/>
      <c r="H151" s="21">
        <f>SUM(Tabelle2571011181921222324[[#This Row],[1.Spiel]:[3.Spiel]])</f>
        <v>0</v>
      </c>
    </row>
    <row r="152" spans="1:8" x14ac:dyDescent="0.35">
      <c r="A152" s="10">
        <v>34</v>
      </c>
      <c r="B152" s="5">
        <v>15</v>
      </c>
      <c r="C152" s="6" t="s">
        <v>47</v>
      </c>
      <c r="D152" s="5"/>
      <c r="E152" s="5"/>
      <c r="F152" s="5"/>
      <c r="G152" s="5"/>
      <c r="H152" s="21">
        <f>SUM(Tabelle2571011181921222324[[#This Row],[1.Spiel]:[3.Spiel]])</f>
        <v>0</v>
      </c>
    </row>
    <row r="153" spans="1:8" x14ac:dyDescent="0.35">
      <c r="A153" s="10">
        <v>35</v>
      </c>
      <c r="B153" s="5">
        <v>11</v>
      </c>
      <c r="C153" s="6" t="s">
        <v>43</v>
      </c>
      <c r="D153" s="5"/>
      <c r="E153" s="5"/>
      <c r="F153" s="5"/>
      <c r="G153" s="5"/>
      <c r="H153" s="21">
        <f>SUM(Tabelle2571011181921222324[[#This Row],[1.Spiel]:[3.Spiel]])</f>
        <v>0</v>
      </c>
    </row>
    <row r="154" spans="1:8" x14ac:dyDescent="0.35">
      <c r="A154" s="10">
        <v>36</v>
      </c>
      <c r="B154" s="5">
        <v>13</v>
      </c>
      <c r="C154" s="6" t="s">
        <v>44</v>
      </c>
      <c r="D154" s="5"/>
      <c r="E154" s="5"/>
      <c r="F154" s="5"/>
      <c r="G154" s="5"/>
      <c r="H154" s="21">
        <f>SUM(Tabelle2571011181921222324[[#This Row],[1.Spiel]:[3.Spiel]])</f>
        <v>0</v>
      </c>
    </row>
    <row r="155" spans="1:8" x14ac:dyDescent="0.35">
      <c r="A155" s="10">
        <v>37</v>
      </c>
      <c r="B155" s="5">
        <v>9</v>
      </c>
      <c r="C155" s="6" t="s">
        <v>45</v>
      </c>
      <c r="D155" s="5"/>
      <c r="E155" s="5"/>
      <c r="F155" s="5"/>
      <c r="G155" s="5"/>
      <c r="H155" s="21">
        <f>SUM(Tabelle2571011181921222324[[#This Row],[1.Spiel]:[3.Spiel]])</f>
        <v>0</v>
      </c>
    </row>
    <row r="156" spans="1:8" x14ac:dyDescent="0.35">
      <c r="A156" s="10">
        <v>38</v>
      </c>
      <c r="B156" s="24">
        <v>10</v>
      </c>
      <c r="C156" s="6" t="s">
        <v>46</v>
      </c>
      <c r="D156" s="24"/>
      <c r="E156" s="24"/>
      <c r="F156" s="24"/>
      <c r="G156" s="24"/>
      <c r="H156" s="25">
        <f>SUM(Tabelle2571011181921222324[[#This Row],[1.Spiel]:[3.Spiel]])</f>
        <v>0</v>
      </c>
    </row>
    <row r="159" spans="1:8" x14ac:dyDescent="0.35">
      <c r="A159" s="26" t="s">
        <v>28</v>
      </c>
      <c r="B159" s="26"/>
      <c r="C159" s="26"/>
      <c r="D159" s="26"/>
      <c r="E159" s="26"/>
      <c r="F159" s="26"/>
      <c r="G159" s="26"/>
      <c r="H159" s="26"/>
    </row>
    <row r="160" spans="1:8" x14ac:dyDescent="0.35">
      <c r="A160" s="16" t="s">
        <v>0</v>
      </c>
      <c r="B160" s="11" t="s">
        <v>7</v>
      </c>
      <c r="C160" s="11" t="s">
        <v>1</v>
      </c>
      <c r="D160" s="11" t="s">
        <v>2</v>
      </c>
      <c r="E160" s="11" t="s">
        <v>3</v>
      </c>
      <c r="F160" s="11" t="s">
        <v>4</v>
      </c>
      <c r="G160" s="11" t="s">
        <v>6</v>
      </c>
      <c r="H160" s="12" t="s">
        <v>5</v>
      </c>
    </row>
    <row r="161" spans="1:8" x14ac:dyDescent="0.35">
      <c r="A161" s="17" t="s">
        <v>0</v>
      </c>
      <c r="B161" s="5" t="s">
        <v>7</v>
      </c>
      <c r="C161" s="5" t="s">
        <v>1</v>
      </c>
      <c r="D161" s="5" t="s">
        <v>2</v>
      </c>
      <c r="E161" s="5" t="s">
        <v>3</v>
      </c>
      <c r="F161" s="5" t="s">
        <v>4</v>
      </c>
      <c r="G161" s="5" t="s">
        <v>6</v>
      </c>
      <c r="H161" s="21" t="s">
        <v>5</v>
      </c>
    </row>
    <row r="162" spans="1:8" x14ac:dyDescent="0.35">
      <c r="A162" s="10">
        <v>31</v>
      </c>
      <c r="B162" s="5">
        <v>9</v>
      </c>
      <c r="C162" s="6" t="s">
        <v>40</v>
      </c>
      <c r="D162" s="5"/>
      <c r="E162" s="5"/>
      <c r="F162" s="5"/>
      <c r="G162" s="5"/>
      <c r="H162" s="21">
        <f>SUM(Tabelle257101118192122232425[[#This Row],[1.Spiel]:[3.Spiel]])</f>
        <v>0</v>
      </c>
    </row>
    <row r="163" spans="1:8" x14ac:dyDescent="0.35">
      <c r="A163" s="10">
        <v>32</v>
      </c>
      <c r="B163" s="5">
        <v>3</v>
      </c>
      <c r="C163" s="6" t="s">
        <v>41</v>
      </c>
      <c r="D163" s="5"/>
      <c r="E163" s="5"/>
      <c r="F163" s="5"/>
      <c r="G163" s="5"/>
      <c r="H163" s="21">
        <f>SUM(Tabelle257101118192122232425[[#This Row],[1.Spiel]:[3.Spiel]])</f>
        <v>0</v>
      </c>
    </row>
    <row r="164" spans="1:8" x14ac:dyDescent="0.35">
      <c r="A164" s="10">
        <v>33</v>
      </c>
      <c r="B164" s="5">
        <v>16</v>
      </c>
      <c r="C164" s="6" t="s">
        <v>42</v>
      </c>
      <c r="D164" s="5"/>
      <c r="E164" s="5"/>
      <c r="F164" s="5"/>
      <c r="G164" s="5"/>
      <c r="H164" s="21">
        <f>SUM(Tabelle257101118192122232425[[#This Row],[1.Spiel]:[3.Spiel]])</f>
        <v>0</v>
      </c>
    </row>
    <row r="165" spans="1:8" x14ac:dyDescent="0.35">
      <c r="A165" s="10">
        <v>34</v>
      </c>
      <c r="B165" s="5">
        <v>4</v>
      </c>
      <c r="C165" s="6" t="s">
        <v>47</v>
      </c>
      <c r="D165" s="5"/>
      <c r="E165" s="5"/>
      <c r="F165" s="5"/>
      <c r="G165" s="5"/>
      <c r="H165" s="21">
        <f>SUM(Tabelle257101118192122232425[[#This Row],[1.Spiel]:[3.Spiel]])</f>
        <v>0</v>
      </c>
    </row>
    <row r="166" spans="1:8" x14ac:dyDescent="0.35">
      <c r="A166" s="10">
        <v>35</v>
      </c>
      <c r="B166" s="5">
        <v>10</v>
      </c>
      <c r="C166" s="6" t="s">
        <v>43</v>
      </c>
      <c r="D166" s="5"/>
      <c r="E166" s="5"/>
      <c r="F166" s="5"/>
      <c r="G166" s="5"/>
      <c r="H166" s="21">
        <f>SUM(Tabelle257101118192122232425[[#This Row],[1.Spiel]:[3.Spiel]])</f>
        <v>0</v>
      </c>
    </row>
    <row r="167" spans="1:8" x14ac:dyDescent="0.35">
      <c r="A167" s="10">
        <v>36</v>
      </c>
      <c r="B167" s="5">
        <v>12</v>
      </c>
      <c r="C167" s="6" t="s">
        <v>44</v>
      </c>
      <c r="D167" s="5"/>
      <c r="E167" s="5"/>
      <c r="F167" s="5"/>
      <c r="G167" s="5"/>
      <c r="H167" s="21">
        <f>SUM(Tabelle257101118192122232425[[#This Row],[1.Spiel]:[3.Spiel]])</f>
        <v>0</v>
      </c>
    </row>
    <row r="168" spans="1:8" x14ac:dyDescent="0.35">
      <c r="A168" s="10">
        <v>37</v>
      </c>
      <c r="B168" s="5">
        <v>11</v>
      </c>
      <c r="C168" s="6" t="s">
        <v>45</v>
      </c>
      <c r="D168" s="5"/>
      <c r="E168" s="5"/>
      <c r="F168" s="5"/>
      <c r="G168" s="5"/>
      <c r="H168" s="21">
        <f>SUM(Tabelle257101118192122232425[[#This Row],[1.Spiel]:[3.Spiel]])</f>
        <v>0</v>
      </c>
    </row>
    <row r="169" spans="1:8" x14ac:dyDescent="0.35">
      <c r="A169" s="10">
        <v>38</v>
      </c>
      <c r="B169" s="24">
        <v>15</v>
      </c>
      <c r="C169" s="6" t="s">
        <v>46</v>
      </c>
      <c r="D169" s="24"/>
      <c r="E169" s="24"/>
      <c r="F169" s="24"/>
      <c r="G169" s="24"/>
      <c r="H169" s="25">
        <f>SUM(Tabelle257101118192122232425[[#This Row],[1.Spiel]:[3.Spiel]])</f>
        <v>0</v>
      </c>
    </row>
    <row r="172" spans="1:8" x14ac:dyDescent="0.35">
      <c r="A172" s="26" t="s">
        <v>30</v>
      </c>
      <c r="B172" s="26"/>
      <c r="C172" s="26"/>
      <c r="D172" s="26"/>
      <c r="E172" s="26"/>
      <c r="F172" s="26"/>
      <c r="G172" s="26"/>
      <c r="H172" s="26"/>
    </row>
    <row r="173" spans="1:8" x14ac:dyDescent="0.35">
      <c r="A173" s="16" t="s">
        <v>0</v>
      </c>
      <c r="B173" s="11" t="s">
        <v>7</v>
      </c>
      <c r="C173" s="11" t="s">
        <v>1</v>
      </c>
      <c r="D173" s="11" t="s">
        <v>2</v>
      </c>
      <c r="E173" s="11" t="s">
        <v>3</v>
      </c>
      <c r="F173" s="11" t="s">
        <v>4</v>
      </c>
      <c r="G173" s="11" t="s">
        <v>6</v>
      </c>
      <c r="H173" s="12" t="s">
        <v>5</v>
      </c>
    </row>
    <row r="174" spans="1:8" x14ac:dyDescent="0.35">
      <c r="A174" s="17" t="s">
        <v>0</v>
      </c>
      <c r="B174" s="5" t="s">
        <v>7</v>
      </c>
      <c r="C174" s="5" t="s">
        <v>1</v>
      </c>
      <c r="D174" s="5" t="s">
        <v>2</v>
      </c>
      <c r="E174" s="5" t="s">
        <v>3</v>
      </c>
      <c r="F174" s="5" t="s">
        <v>4</v>
      </c>
      <c r="G174" s="5" t="s">
        <v>6</v>
      </c>
      <c r="H174" s="21" t="s">
        <v>5</v>
      </c>
    </row>
    <row r="175" spans="1:8" x14ac:dyDescent="0.35">
      <c r="A175" s="10">
        <v>31</v>
      </c>
      <c r="B175" s="5">
        <v>13</v>
      </c>
      <c r="C175" s="6" t="s">
        <v>40</v>
      </c>
      <c r="D175" s="5"/>
      <c r="E175" s="5"/>
      <c r="F175" s="5"/>
      <c r="G175" s="5"/>
      <c r="H175" s="21">
        <f>SUM(Tabelle25710111819212223242527[[#This Row],[1.Spiel]:[3.Spiel]])</f>
        <v>0</v>
      </c>
    </row>
    <row r="176" spans="1:8" x14ac:dyDescent="0.35">
      <c r="A176" s="10">
        <v>32</v>
      </c>
      <c r="B176" s="5">
        <v>10</v>
      </c>
      <c r="C176" s="6" t="s">
        <v>41</v>
      </c>
      <c r="D176" s="5"/>
      <c r="E176" s="5"/>
      <c r="F176" s="5"/>
      <c r="G176" s="5"/>
      <c r="H176" s="21">
        <f>SUM(Tabelle25710111819212223242527[[#This Row],[1.Spiel]:[3.Spiel]])</f>
        <v>0</v>
      </c>
    </row>
    <row r="177" spans="1:8" x14ac:dyDescent="0.35">
      <c r="A177" s="10">
        <v>33</v>
      </c>
      <c r="B177" s="5">
        <v>15</v>
      </c>
      <c r="C177" s="6" t="s">
        <v>42</v>
      </c>
      <c r="D177" s="5"/>
      <c r="E177" s="5"/>
      <c r="F177" s="5"/>
      <c r="G177" s="5"/>
      <c r="H177" s="21">
        <f>SUM(Tabelle25710111819212223242527[[#This Row],[1.Spiel]:[3.Spiel]])</f>
        <v>0</v>
      </c>
    </row>
    <row r="178" spans="1:8" x14ac:dyDescent="0.35">
      <c r="A178" s="10">
        <v>34</v>
      </c>
      <c r="B178" s="5">
        <v>16</v>
      </c>
      <c r="C178" s="6" t="s">
        <v>47</v>
      </c>
      <c r="D178" s="5"/>
      <c r="E178" s="5"/>
      <c r="F178" s="5"/>
      <c r="G178" s="5"/>
      <c r="H178" s="21">
        <f>SUM(Tabelle25710111819212223242527[[#This Row],[1.Spiel]:[3.Spiel]])</f>
        <v>0</v>
      </c>
    </row>
    <row r="179" spans="1:8" x14ac:dyDescent="0.35">
      <c r="A179" s="10">
        <v>35</v>
      </c>
      <c r="B179" s="5">
        <v>11</v>
      </c>
      <c r="C179" s="6" t="s">
        <v>43</v>
      </c>
      <c r="D179" s="5"/>
      <c r="E179" s="5"/>
      <c r="F179" s="5"/>
      <c r="G179" s="5"/>
      <c r="H179" s="21">
        <f>SUM(Tabelle25710111819212223242527[[#This Row],[1.Spiel]:[3.Spiel]])</f>
        <v>0</v>
      </c>
    </row>
    <row r="180" spans="1:8" x14ac:dyDescent="0.35">
      <c r="A180" s="10">
        <v>36</v>
      </c>
      <c r="B180" s="5">
        <v>14</v>
      </c>
      <c r="C180" s="6" t="s">
        <v>44</v>
      </c>
      <c r="D180" s="5"/>
      <c r="E180" s="5"/>
      <c r="F180" s="5"/>
      <c r="G180" s="5"/>
      <c r="H180" s="21">
        <f>SUM(Tabelle25710111819212223242527[[#This Row],[1.Spiel]:[3.Spiel]])</f>
        <v>0</v>
      </c>
    </row>
    <row r="181" spans="1:8" x14ac:dyDescent="0.35">
      <c r="A181" s="10">
        <v>37</v>
      </c>
      <c r="B181" s="5">
        <v>12</v>
      </c>
      <c r="C181" s="6" t="s">
        <v>45</v>
      </c>
      <c r="D181" s="5"/>
      <c r="E181" s="5"/>
      <c r="F181" s="5"/>
      <c r="G181" s="5"/>
      <c r="H181" s="21">
        <f>SUM(Tabelle25710111819212223242527[[#This Row],[1.Spiel]:[3.Spiel]])</f>
        <v>0</v>
      </c>
    </row>
    <row r="182" spans="1:8" x14ac:dyDescent="0.35">
      <c r="A182" s="10">
        <v>38</v>
      </c>
      <c r="B182" s="24">
        <v>9</v>
      </c>
      <c r="C182" s="6" t="s">
        <v>46</v>
      </c>
      <c r="D182" s="24"/>
      <c r="E182" s="24"/>
      <c r="F182" s="24"/>
      <c r="G182" s="24"/>
      <c r="H182" s="25">
        <f>SUM(Tabelle25710111819212223242527[[#This Row],[1.Spiel]:[3.Spiel]])</f>
        <v>0</v>
      </c>
    </row>
    <row r="185" spans="1:8" x14ac:dyDescent="0.35">
      <c r="A185" s="26" t="s">
        <v>31</v>
      </c>
      <c r="B185" s="26"/>
      <c r="C185" s="26"/>
      <c r="D185" s="26"/>
      <c r="E185" s="26"/>
      <c r="F185" s="26"/>
      <c r="G185" s="26"/>
      <c r="H185" s="26"/>
    </row>
    <row r="186" spans="1:8" x14ac:dyDescent="0.35">
      <c r="A186" s="16" t="s">
        <v>0</v>
      </c>
      <c r="B186" s="11" t="s">
        <v>7</v>
      </c>
      <c r="C186" s="11" t="s">
        <v>1</v>
      </c>
      <c r="D186" s="11" t="s">
        <v>2</v>
      </c>
      <c r="E186" s="11" t="s">
        <v>3</v>
      </c>
      <c r="F186" s="11" t="s">
        <v>4</v>
      </c>
      <c r="G186" s="11" t="s">
        <v>6</v>
      </c>
      <c r="H186" s="12" t="s">
        <v>5</v>
      </c>
    </row>
    <row r="187" spans="1:8" x14ac:dyDescent="0.35">
      <c r="A187" s="17" t="s">
        <v>0</v>
      </c>
      <c r="B187" s="5" t="s">
        <v>7</v>
      </c>
      <c r="C187" s="5" t="s">
        <v>1</v>
      </c>
      <c r="D187" s="5" t="s">
        <v>2</v>
      </c>
      <c r="E187" s="5" t="s">
        <v>3</v>
      </c>
      <c r="F187" s="5" t="s">
        <v>4</v>
      </c>
      <c r="G187" s="5" t="s">
        <v>6</v>
      </c>
      <c r="H187" s="21" t="s">
        <v>5</v>
      </c>
    </row>
    <row r="188" spans="1:8" x14ac:dyDescent="0.35">
      <c r="A188" s="22">
        <v>21</v>
      </c>
      <c r="B188" s="5">
        <v>15</v>
      </c>
      <c r="C188" s="6" t="s">
        <v>40</v>
      </c>
      <c r="D188" s="5"/>
      <c r="E188" s="5"/>
      <c r="F188" s="5"/>
      <c r="G188" s="5"/>
      <c r="H188" s="21">
        <f>SUM(Tabelle2571011181921222324252728[[#This Row],[1.Spiel]:[3.Spiel]])</f>
        <v>0</v>
      </c>
    </row>
    <row r="189" spans="1:8" x14ac:dyDescent="0.35">
      <c r="A189" s="22">
        <v>22</v>
      </c>
      <c r="B189" s="5">
        <v>9</v>
      </c>
      <c r="C189" s="6" t="s">
        <v>41</v>
      </c>
      <c r="D189" s="5"/>
      <c r="E189" s="5"/>
      <c r="F189" s="5"/>
      <c r="G189" s="5"/>
      <c r="H189" s="21">
        <f>SUM(Tabelle2571011181921222324252728[[#This Row],[1.Spiel]:[3.Spiel]])</f>
        <v>0</v>
      </c>
    </row>
    <row r="190" spans="1:8" x14ac:dyDescent="0.35">
      <c r="A190" s="22">
        <v>23</v>
      </c>
      <c r="B190" s="5">
        <v>10</v>
      </c>
      <c r="C190" s="6" t="s">
        <v>42</v>
      </c>
      <c r="D190" s="5"/>
      <c r="E190" s="5"/>
      <c r="F190" s="5"/>
      <c r="G190" s="5"/>
      <c r="H190" s="21">
        <f>SUM(Tabelle2571011181921222324252728[[#This Row],[1.Spiel]:[3.Spiel]])</f>
        <v>0</v>
      </c>
    </row>
    <row r="191" spans="1:8" x14ac:dyDescent="0.35">
      <c r="A191" s="22">
        <v>24</v>
      </c>
      <c r="B191" s="5">
        <v>13</v>
      </c>
      <c r="C191" s="6" t="s">
        <v>47</v>
      </c>
      <c r="D191" s="5"/>
      <c r="E191" s="5"/>
      <c r="F191" s="5"/>
      <c r="G191" s="5"/>
      <c r="H191" s="21">
        <f>SUM(Tabelle2571011181921222324252728[[#This Row],[1.Spiel]:[3.Spiel]])</f>
        <v>0</v>
      </c>
    </row>
    <row r="192" spans="1:8" x14ac:dyDescent="0.35">
      <c r="A192" s="22">
        <v>25</v>
      </c>
      <c r="B192" s="5">
        <v>14</v>
      </c>
      <c r="C192" s="6" t="s">
        <v>43</v>
      </c>
      <c r="D192" s="5"/>
      <c r="E192" s="5"/>
      <c r="F192" s="5"/>
      <c r="G192" s="5"/>
      <c r="H192" s="21">
        <f>SUM(Tabelle2571011181921222324252728[[#This Row],[1.Spiel]:[3.Spiel]])</f>
        <v>0</v>
      </c>
    </row>
    <row r="193" spans="1:8" x14ac:dyDescent="0.35">
      <c r="A193" s="22">
        <v>26</v>
      </c>
      <c r="B193" s="5">
        <v>11</v>
      </c>
      <c r="C193" s="6" t="s">
        <v>44</v>
      </c>
      <c r="D193" s="5"/>
      <c r="E193" s="5"/>
      <c r="F193" s="5"/>
      <c r="G193" s="5"/>
      <c r="H193" s="21">
        <f>SUM(Tabelle2571011181921222324252728[[#This Row],[1.Spiel]:[3.Spiel]])</f>
        <v>0</v>
      </c>
    </row>
    <row r="194" spans="1:8" x14ac:dyDescent="0.35">
      <c r="A194" s="22">
        <v>27</v>
      </c>
      <c r="B194" s="5">
        <v>16</v>
      </c>
      <c r="C194" s="6" t="s">
        <v>45</v>
      </c>
      <c r="D194" s="5"/>
      <c r="E194" s="5"/>
      <c r="F194" s="5"/>
      <c r="G194" s="5"/>
      <c r="H194" s="21">
        <f>SUM(Tabelle2571011181921222324252728[[#This Row],[1.Spiel]:[3.Spiel]])</f>
        <v>0</v>
      </c>
    </row>
    <row r="195" spans="1:8" x14ac:dyDescent="0.35">
      <c r="A195" s="23">
        <v>28</v>
      </c>
      <c r="B195" s="24">
        <v>12</v>
      </c>
      <c r="C195" s="6" t="s">
        <v>46</v>
      </c>
      <c r="D195" s="24"/>
      <c r="E195" s="24"/>
      <c r="F195" s="24"/>
      <c r="G195" s="24"/>
      <c r="H195" s="25">
        <f>SUM(Tabelle2571011181921222324252728[[#This Row],[1.Spiel]:[3.Spiel]])</f>
        <v>0</v>
      </c>
    </row>
    <row r="198" spans="1:8" x14ac:dyDescent="0.35">
      <c r="A198" s="26" t="s">
        <v>32</v>
      </c>
      <c r="B198" s="26"/>
      <c r="C198" s="26"/>
      <c r="D198" s="26"/>
      <c r="E198" s="26"/>
      <c r="F198" s="26"/>
      <c r="G198" s="26"/>
      <c r="H198" s="26"/>
    </row>
    <row r="199" spans="1:8" x14ac:dyDescent="0.35">
      <c r="A199" s="16" t="s">
        <v>0</v>
      </c>
      <c r="B199" s="11" t="s">
        <v>7</v>
      </c>
      <c r="C199" s="11" t="s">
        <v>1</v>
      </c>
      <c r="D199" s="11" t="s">
        <v>2</v>
      </c>
      <c r="E199" s="11" t="s">
        <v>3</v>
      </c>
      <c r="F199" s="11" t="s">
        <v>4</v>
      </c>
      <c r="G199" s="11" t="s">
        <v>6</v>
      </c>
      <c r="H199" s="12" t="s">
        <v>5</v>
      </c>
    </row>
    <row r="200" spans="1:8" x14ac:dyDescent="0.35">
      <c r="A200" s="17" t="s">
        <v>0</v>
      </c>
      <c r="B200" s="5" t="s">
        <v>7</v>
      </c>
      <c r="C200" s="5" t="s">
        <v>1</v>
      </c>
      <c r="D200" s="5" t="s">
        <v>2</v>
      </c>
      <c r="E200" s="5" t="s">
        <v>3</v>
      </c>
      <c r="F200" s="5" t="s">
        <v>4</v>
      </c>
      <c r="G200" s="5" t="s">
        <v>6</v>
      </c>
      <c r="H200" s="21" t="s">
        <v>5</v>
      </c>
    </row>
    <row r="201" spans="1:8" x14ac:dyDescent="0.35">
      <c r="A201" s="10">
        <v>31</v>
      </c>
      <c r="B201" s="5">
        <v>8</v>
      </c>
      <c r="C201" s="6" t="s">
        <v>40</v>
      </c>
      <c r="D201" s="5"/>
      <c r="E201" s="5"/>
      <c r="F201" s="5"/>
      <c r="G201" s="5"/>
      <c r="H201" s="21">
        <f>SUM(Tabelle236[[#This Row],[1.Spiel]:[3.Spiel]])</f>
        <v>0</v>
      </c>
    </row>
    <row r="202" spans="1:8" x14ac:dyDescent="0.35">
      <c r="A202" s="10">
        <v>32</v>
      </c>
      <c r="B202" s="5">
        <v>3</v>
      </c>
      <c r="C202" s="6" t="s">
        <v>41</v>
      </c>
      <c r="D202" s="5"/>
      <c r="E202" s="5"/>
      <c r="F202" s="5"/>
      <c r="G202" s="5"/>
      <c r="H202" s="21">
        <f>SUM(Tabelle236[[#This Row],[1.Spiel]:[3.Spiel]])</f>
        <v>0</v>
      </c>
    </row>
    <row r="203" spans="1:8" x14ac:dyDescent="0.35">
      <c r="A203" s="10">
        <v>33</v>
      </c>
      <c r="B203" s="5">
        <v>7</v>
      </c>
      <c r="C203" s="6" t="s">
        <v>42</v>
      </c>
      <c r="D203" s="5"/>
      <c r="E203" s="5"/>
      <c r="F203" s="5"/>
      <c r="G203" s="5"/>
      <c r="H203" s="21">
        <f>SUM(Tabelle236[[#This Row],[1.Spiel]:[3.Spiel]])</f>
        <v>0</v>
      </c>
    </row>
    <row r="204" spans="1:8" x14ac:dyDescent="0.35">
      <c r="A204" s="10">
        <v>34</v>
      </c>
      <c r="B204" s="5">
        <v>5</v>
      </c>
      <c r="C204" s="6" t="s">
        <v>47</v>
      </c>
      <c r="D204" s="5"/>
      <c r="E204" s="5"/>
      <c r="F204" s="5"/>
      <c r="G204" s="5"/>
      <c r="H204" s="21">
        <f>SUM(Tabelle236[[#This Row],[1.Spiel]:[3.Spiel]])</f>
        <v>0</v>
      </c>
    </row>
    <row r="205" spans="1:8" x14ac:dyDescent="0.35">
      <c r="A205" s="10">
        <v>35</v>
      </c>
      <c r="B205" s="5">
        <v>2</v>
      </c>
      <c r="C205" s="6" t="s">
        <v>43</v>
      </c>
      <c r="D205" s="5"/>
      <c r="E205" s="5"/>
      <c r="F205" s="5"/>
      <c r="G205" s="5"/>
      <c r="H205" s="21">
        <f>SUM(Tabelle236[[#This Row],[1.Spiel]:[3.Spiel]])</f>
        <v>0</v>
      </c>
    </row>
    <row r="206" spans="1:8" x14ac:dyDescent="0.35">
      <c r="A206" s="10">
        <v>36</v>
      </c>
      <c r="B206" s="5">
        <v>1</v>
      </c>
      <c r="C206" s="6" t="s">
        <v>44</v>
      </c>
      <c r="D206" s="5"/>
      <c r="E206" s="5"/>
      <c r="F206" s="5"/>
      <c r="G206" s="5"/>
      <c r="H206" s="21">
        <f>SUM(Tabelle236[[#This Row],[1.Spiel]:[3.Spiel]])</f>
        <v>0</v>
      </c>
    </row>
    <row r="207" spans="1:8" x14ac:dyDescent="0.35">
      <c r="A207" s="10">
        <v>37</v>
      </c>
      <c r="B207" s="5">
        <v>4</v>
      </c>
      <c r="C207" s="6" t="s">
        <v>45</v>
      </c>
      <c r="D207" s="5"/>
      <c r="E207" s="5"/>
      <c r="F207" s="5"/>
      <c r="G207" s="5"/>
      <c r="H207" s="21">
        <f>SUM(Tabelle236[[#This Row],[1.Spiel]:[3.Spiel]])</f>
        <v>0</v>
      </c>
    </row>
    <row r="208" spans="1:8" x14ac:dyDescent="0.35">
      <c r="A208" s="10">
        <v>38</v>
      </c>
      <c r="B208" s="24">
        <v>6</v>
      </c>
      <c r="C208" s="6" t="s">
        <v>46</v>
      </c>
      <c r="D208" s="24"/>
      <c r="E208" s="24"/>
      <c r="F208" s="24"/>
      <c r="G208" s="24"/>
      <c r="H208" s="25">
        <f>SUM(Tabelle236[[#This Row],[1.Spiel]:[3.Spiel]])</f>
        <v>0</v>
      </c>
    </row>
    <row r="211" spans="1:8" x14ac:dyDescent="0.35">
      <c r="A211" s="26" t="s">
        <v>33</v>
      </c>
      <c r="B211" s="26"/>
      <c r="C211" s="26"/>
      <c r="D211" s="26"/>
      <c r="E211" s="26"/>
      <c r="F211" s="26"/>
      <c r="G211" s="26"/>
      <c r="H211" s="26"/>
    </row>
    <row r="212" spans="1:8" x14ac:dyDescent="0.35">
      <c r="A212" s="2" t="s">
        <v>0</v>
      </c>
      <c r="B212" s="2" t="s">
        <v>7</v>
      </c>
      <c r="C212" s="2" t="s">
        <v>1</v>
      </c>
      <c r="D212" s="2" t="s">
        <v>2</v>
      </c>
      <c r="E212" s="2" t="s">
        <v>3</v>
      </c>
      <c r="F212" s="2" t="s">
        <v>4</v>
      </c>
      <c r="G212" s="2" t="s">
        <v>6</v>
      </c>
      <c r="H212" s="2" t="s">
        <v>5</v>
      </c>
    </row>
    <row r="213" spans="1:8" x14ac:dyDescent="0.35">
      <c r="A213" s="5" t="s">
        <v>0</v>
      </c>
      <c r="B213" s="5" t="s">
        <v>7</v>
      </c>
      <c r="C213" s="5" t="s">
        <v>1</v>
      </c>
      <c r="D213" s="5" t="s">
        <v>2</v>
      </c>
      <c r="E213" s="5" t="s">
        <v>3</v>
      </c>
      <c r="F213" s="5" t="s">
        <v>4</v>
      </c>
      <c r="G213" s="5" t="s">
        <v>6</v>
      </c>
      <c r="H213" s="5" t="s">
        <v>5</v>
      </c>
    </row>
    <row r="214" spans="1:8" x14ac:dyDescent="0.35">
      <c r="A214" s="10">
        <v>31</v>
      </c>
      <c r="B214" s="5">
        <v>5</v>
      </c>
      <c r="C214" s="6" t="s">
        <v>40</v>
      </c>
      <c r="D214" s="5"/>
      <c r="E214" s="5"/>
      <c r="F214" s="5"/>
      <c r="G214" s="5"/>
      <c r="H214" s="5">
        <f>SUM(Tabelle2537[[#This Row],[1.Spiel]:[3.Spiel]])</f>
        <v>0</v>
      </c>
    </row>
    <row r="215" spans="1:8" x14ac:dyDescent="0.35">
      <c r="A215" s="10">
        <v>32</v>
      </c>
      <c r="B215" s="5">
        <v>6</v>
      </c>
      <c r="C215" s="6" t="s">
        <v>41</v>
      </c>
      <c r="D215" s="5"/>
      <c r="E215" s="5"/>
      <c r="F215" s="5"/>
      <c r="G215" s="5"/>
      <c r="H215" s="5">
        <f>SUM(Tabelle2537[[#This Row],[1.Spiel]:[3.Spiel]])</f>
        <v>0</v>
      </c>
    </row>
    <row r="216" spans="1:8" x14ac:dyDescent="0.35">
      <c r="A216" s="10">
        <v>33</v>
      </c>
      <c r="B216" s="5">
        <v>4</v>
      </c>
      <c r="C216" s="6" t="s">
        <v>42</v>
      </c>
      <c r="D216" s="5"/>
      <c r="E216" s="5"/>
      <c r="F216" s="5"/>
      <c r="G216" s="5"/>
      <c r="H216" s="5">
        <f>SUM(Tabelle2537[[#This Row],[1.Spiel]:[3.Spiel]])</f>
        <v>0</v>
      </c>
    </row>
    <row r="217" spans="1:8" x14ac:dyDescent="0.35">
      <c r="A217" s="10">
        <v>34</v>
      </c>
      <c r="B217" s="5">
        <v>8</v>
      </c>
      <c r="C217" s="6" t="s">
        <v>47</v>
      </c>
      <c r="D217" s="5"/>
      <c r="E217" s="5"/>
      <c r="F217" s="5"/>
      <c r="G217" s="5"/>
      <c r="H217" s="5">
        <f>SUM(Tabelle2537[[#This Row],[1.Spiel]:[3.Spiel]])</f>
        <v>0</v>
      </c>
    </row>
    <row r="218" spans="1:8" x14ac:dyDescent="0.35">
      <c r="A218" s="10">
        <v>35</v>
      </c>
      <c r="B218" s="5">
        <v>2</v>
      </c>
      <c r="C218" s="6" t="s">
        <v>43</v>
      </c>
      <c r="D218" s="5"/>
      <c r="E218" s="5"/>
      <c r="F218" s="5"/>
      <c r="G218" s="5"/>
      <c r="H218" s="5">
        <f>SUM(Tabelle2537[[#This Row],[1.Spiel]:[3.Spiel]])</f>
        <v>0</v>
      </c>
    </row>
    <row r="219" spans="1:8" x14ac:dyDescent="0.35">
      <c r="A219" s="10">
        <v>36</v>
      </c>
      <c r="B219" s="5">
        <v>7</v>
      </c>
      <c r="C219" s="6" t="s">
        <v>44</v>
      </c>
      <c r="D219" s="5"/>
      <c r="E219" s="5"/>
      <c r="F219" s="5"/>
      <c r="G219" s="5"/>
      <c r="H219" s="5">
        <f>SUM(Tabelle2537[[#This Row],[1.Spiel]:[3.Spiel]])</f>
        <v>0</v>
      </c>
    </row>
    <row r="220" spans="1:8" x14ac:dyDescent="0.35">
      <c r="A220" s="10">
        <v>37</v>
      </c>
      <c r="B220" s="5">
        <v>3</v>
      </c>
      <c r="C220" s="6" t="s">
        <v>45</v>
      </c>
      <c r="D220" s="5"/>
      <c r="E220" s="5"/>
      <c r="F220" s="5"/>
      <c r="G220" s="5"/>
      <c r="H220" s="5">
        <f>SUM(Tabelle2537[[#This Row],[1.Spiel]:[3.Spiel]])</f>
        <v>0</v>
      </c>
    </row>
    <row r="221" spans="1:8" x14ac:dyDescent="0.35">
      <c r="A221" s="10">
        <v>38</v>
      </c>
      <c r="B221" s="5">
        <v>1</v>
      </c>
      <c r="C221" s="6" t="s">
        <v>46</v>
      </c>
      <c r="D221" s="5"/>
      <c r="E221" s="5"/>
      <c r="F221" s="5"/>
      <c r="G221" s="5"/>
      <c r="H221" s="5">
        <f>SUM(Tabelle2537[[#This Row],[1.Spiel]:[3.Spiel]])</f>
        <v>0</v>
      </c>
    </row>
    <row r="224" spans="1:8" x14ac:dyDescent="0.35">
      <c r="A224" s="26" t="s">
        <v>34</v>
      </c>
      <c r="B224" s="26"/>
      <c r="C224" s="26"/>
      <c r="D224" s="26"/>
      <c r="E224" s="26"/>
      <c r="F224" s="26"/>
      <c r="G224" s="26"/>
      <c r="H224" s="26"/>
    </row>
    <row r="225" spans="1:8" x14ac:dyDescent="0.35">
      <c r="A225" s="2" t="s">
        <v>0</v>
      </c>
      <c r="B225" s="2" t="s">
        <v>7</v>
      </c>
      <c r="C225" s="2" t="s">
        <v>1</v>
      </c>
      <c r="D225" s="2" t="s">
        <v>2</v>
      </c>
      <c r="E225" s="2" t="s">
        <v>3</v>
      </c>
      <c r="F225" s="2" t="s">
        <v>4</v>
      </c>
      <c r="G225" s="2" t="s">
        <v>6</v>
      </c>
      <c r="H225" s="2" t="s">
        <v>5</v>
      </c>
    </row>
    <row r="226" spans="1:8" x14ac:dyDescent="0.35">
      <c r="A226" s="5" t="s">
        <v>0</v>
      </c>
      <c r="B226" s="5" t="s">
        <v>7</v>
      </c>
      <c r="C226" s="5" t="s">
        <v>1</v>
      </c>
      <c r="D226" s="5" t="s">
        <v>2</v>
      </c>
      <c r="E226" s="5" t="s">
        <v>3</v>
      </c>
      <c r="F226" s="5" t="s">
        <v>4</v>
      </c>
      <c r="G226" s="5" t="s">
        <v>6</v>
      </c>
      <c r="H226" s="5" t="s">
        <v>5</v>
      </c>
    </row>
    <row r="227" spans="1:8" x14ac:dyDescent="0.35">
      <c r="A227" s="10">
        <v>31</v>
      </c>
      <c r="B227" s="5">
        <v>3</v>
      </c>
      <c r="C227" s="6" t="s">
        <v>40</v>
      </c>
      <c r="D227" s="5"/>
      <c r="E227" s="5"/>
      <c r="F227" s="5"/>
      <c r="G227" s="5"/>
      <c r="H227" s="5">
        <f>SUM(Tabelle25738[[#This Row],[1.Spiel]:[3.Spiel]])</f>
        <v>0</v>
      </c>
    </row>
    <row r="228" spans="1:8" x14ac:dyDescent="0.35">
      <c r="A228" s="10">
        <v>32</v>
      </c>
      <c r="B228" s="5">
        <v>2</v>
      </c>
      <c r="C228" s="6" t="s">
        <v>41</v>
      </c>
      <c r="D228" s="5"/>
      <c r="E228" s="5"/>
      <c r="F228" s="5"/>
      <c r="G228" s="5"/>
      <c r="H228" s="5">
        <f>SUM(Tabelle25738[[#This Row],[1.Spiel]:[3.Spiel]])</f>
        <v>0</v>
      </c>
    </row>
    <row r="229" spans="1:8" x14ac:dyDescent="0.35">
      <c r="A229" s="10">
        <v>33</v>
      </c>
      <c r="B229" s="5">
        <v>6</v>
      </c>
      <c r="C229" s="6" t="s">
        <v>42</v>
      </c>
      <c r="D229" s="5"/>
      <c r="E229" s="5"/>
      <c r="F229" s="5"/>
      <c r="G229" s="5"/>
      <c r="H229" s="5">
        <f>SUM(Tabelle25738[[#This Row],[1.Spiel]:[3.Spiel]])</f>
        <v>0</v>
      </c>
    </row>
    <row r="230" spans="1:8" x14ac:dyDescent="0.35">
      <c r="A230" s="10">
        <v>34</v>
      </c>
      <c r="B230" s="5">
        <v>7</v>
      </c>
      <c r="C230" s="6" t="s">
        <v>47</v>
      </c>
      <c r="D230" s="5"/>
      <c r="E230" s="5"/>
      <c r="F230" s="5"/>
      <c r="G230" s="5"/>
      <c r="H230" s="5">
        <f>SUM(Tabelle25738[[#This Row],[1.Spiel]:[3.Spiel]])</f>
        <v>0</v>
      </c>
    </row>
    <row r="231" spans="1:8" x14ac:dyDescent="0.35">
      <c r="A231" s="10">
        <v>35</v>
      </c>
      <c r="B231" s="5">
        <v>5</v>
      </c>
      <c r="C231" s="6" t="s">
        <v>43</v>
      </c>
      <c r="D231" s="5"/>
      <c r="E231" s="5"/>
      <c r="F231" s="5"/>
      <c r="G231" s="5"/>
      <c r="H231" s="5">
        <f>SUM(Tabelle25738[[#This Row],[1.Spiel]:[3.Spiel]])</f>
        <v>0</v>
      </c>
    </row>
    <row r="232" spans="1:8" x14ac:dyDescent="0.35">
      <c r="A232" s="10">
        <v>36</v>
      </c>
      <c r="B232" s="5">
        <v>1</v>
      </c>
      <c r="C232" s="6" t="s">
        <v>44</v>
      </c>
      <c r="D232" s="5"/>
      <c r="E232" s="5"/>
      <c r="F232" s="5"/>
      <c r="G232" s="5"/>
      <c r="H232" s="5">
        <f>SUM(Tabelle25738[[#This Row],[1.Spiel]:[3.Spiel]])</f>
        <v>0</v>
      </c>
    </row>
    <row r="233" spans="1:8" x14ac:dyDescent="0.35">
      <c r="A233" s="10">
        <v>37</v>
      </c>
      <c r="B233" s="5">
        <v>8</v>
      </c>
      <c r="C233" s="6" t="s">
        <v>45</v>
      </c>
      <c r="D233" s="5"/>
      <c r="E233" s="5"/>
      <c r="F233" s="5"/>
      <c r="G233" s="5"/>
      <c r="H233" s="5">
        <f>SUM(Tabelle25738[[#This Row],[1.Spiel]:[3.Spiel]])</f>
        <v>0</v>
      </c>
    </row>
    <row r="234" spans="1:8" x14ac:dyDescent="0.35">
      <c r="A234" s="10">
        <v>38</v>
      </c>
      <c r="B234" s="5">
        <v>4</v>
      </c>
      <c r="C234" s="6" t="s">
        <v>46</v>
      </c>
      <c r="D234" s="5"/>
      <c r="E234" s="5"/>
      <c r="F234" s="5"/>
      <c r="G234" s="5"/>
      <c r="H234" s="5">
        <f>SUM(Tabelle25738[[#This Row],[1.Spiel]:[3.Spiel]])</f>
        <v>0</v>
      </c>
    </row>
    <row r="237" spans="1:8" x14ac:dyDescent="0.35">
      <c r="A237" s="26" t="s">
        <v>35</v>
      </c>
      <c r="B237" s="26"/>
      <c r="C237" s="26"/>
      <c r="D237" s="26"/>
      <c r="E237" s="26"/>
      <c r="F237" s="26"/>
      <c r="G237" s="26"/>
      <c r="H237" s="26"/>
    </row>
    <row r="238" spans="1:8" x14ac:dyDescent="0.35">
      <c r="A238" s="2" t="s">
        <v>0</v>
      </c>
      <c r="B238" s="2" t="s">
        <v>7</v>
      </c>
      <c r="C238" s="2" t="s">
        <v>1</v>
      </c>
      <c r="D238" s="2" t="s">
        <v>2</v>
      </c>
      <c r="E238" s="2" t="s">
        <v>3</v>
      </c>
      <c r="F238" s="2" t="s">
        <v>4</v>
      </c>
      <c r="G238" s="2" t="s">
        <v>6</v>
      </c>
      <c r="H238" s="2" t="s">
        <v>5</v>
      </c>
    </row>
    <row r="239" spans="1:8" x14ac:dyDescent="0.35">
      <c r="A239" s="5" t="s">
        <v>0</v>
      </c>
      <c r="B239" s="5" t="s">
        <v>7</v>
      </c>
      <c r="C239" s="5" t="s">
        <v>1</v>
      </c>
      <c r="D239" s="5" t="s">
        <v>2</v>
      </c>
      <c r="E239" s="5" t="s">
        <v>3</v>
      </c>
      <c r="F239" s="5" t="s">
        <v>4</v>
      </c>
      <c r="G239" s="5" t="s">
        <v>6</v>
      </c>
      <c r="H239" s="5" t="s">
        <v>5</v>
      </c>
    </row>
    <row r="240" spans="1:8" x14ac:dyDescent="0.35">
      <c r="A240" s="10">
        <v>31</v>
      </c>
      <c r="B240" s="5">
        <v>1</v>
      </c>
      <c r="C240" s="6" t="s">
        <v>40</v>
      </c>
      <c r="D240" s="5"/>
      <c r="E240" s="5"/>
      <c r="F240" s="5"/>
      <c r="G240" s="5"/>
      <c r="H240" s="5">
        <f>SUM(Tabelle2571039[[#This Row],[1.Spiel]:[3.Spiel]])</f>
        <v>0</v>
      </c>
    </row>
    <row r="241" spans="1:8" x14ac:dyDescent="0.35">
      <c r="A241" s="10">
        <v>32</v>
      </c>
      <c r="B241" s="5">
        <v>5</v>
      </c>
      <c r="C241" s="6" t="s">
        <v>41</v>
      </c>
      <c r="D241" s="5"/>
      <c r="E241" s="5"/>
      <c r="F241" s="5"/>
      <c r="G241" s="5"/>
      <c r="H241" s="5">
        <f>SUM(Tabelle2571039[[#This Row],[1.Spiel]:[3.Spiel]])</f>
        <v>0</v>
      </c>
    </row>
    <row r="242" spans="1:8" x14ac:dyDescent="0.35">
      <c r="A242" s="10">
        <v>33</v>
      </c>
      <c r="B242" s="5">
        <v>3</v>
      </c>
      <c r="C242" s="6" t="s">
        <v>42</v>
      </c>
      <c r="D242" s="5"/>
      <c r="E242" s="5"/>
      <c r="F242" s="5"/>
      <c r="G242" s="5"/>
      <c r="H242" s="5">
        <f>SUM(Tabelle2571039[[#This Row],[1.Spiel]:[3.Spiel]])</f>
        <v>0</v>
      </c>
    </row>
    <row r="243" spans="1:8" x14ac:dyDescent="0.35">
      <c r="A243" s="10">
        <v>34</v>
      </c>
      <c r="B243" s="5">
        <v>2</v>
      </c>
      <c r="C243" s="6" t="s">
        <v>47</v>
      </c>
      <c r="D243" s="5"/>
      <c r="E243" s="5"/>
      <c r="F243" s="5"/>
      <c r="G243" s="5"/>
      <c r="H243" s="5">
        <f>SUM(Tabelle2571039[[#This Row],[1.Spiel]:[3.Spiel]])</f>
        <v>0</v>
      </c>
    </row>
    <row r="244" spans="1:8" x14ac:dyDescent="0.35">
      <c r="A244" s="10">
        <v>35</v>
      </c>
      <c r="B244" s="5">
        <v>6</v>
      </c>
      <c r="C244" s="6" t="s">
        <v>43</v>
      </c>
      <c r="D244" s="5"/>
      <c r="E244" s="5"/>
      <c r="F244" s="5"/>
      <c r="G244" s="5"/>
      <c r="H244" s="5">
        <f>SUM(Tabelle2571039[[#This Row],[1.Spiel]:[3.Spiel]])</f>
        <v>0</v>
      </c>
    </row>
    <row r="245" spans="1:8" x14ac:dyDescent="0.35">
      <c r="A245" s="10">
        <v>36</v>
      </c>
      <c r="B245" s="5">
        <v>4</v>
      </c>
      <c r="C245" s="6" t="s">
        <v>44</v>
      </c>
      <c r="D245" s="5"/>
      <c r="E245" s="5"/>
      <c r="F245" s="5"/>
      <c r="G245" s="5"/>
      <c r="H245" s="5">
        <f>SUM(Tabelle2571039[[#This Row],[1.Spiel]:[3.Spiel]])</f>
        <v>0</v>
      </c>
    </row>
    <row r="246" spans="1:8" x14ac:dyDescent="0.35">
      <c r="A246" s="10">
        <v>37</v>
      </c>
      <c r="B246" s="5">
        <v>7</v>
      </c>
      <c r="C246" s="6" t="s">
        <v>45</v>
      </c>
      <c r="D246" s="5"/>
      <c r="E246" s="5"/>
      <c r="F246" s="5"/>
      <c r="G246" s="5"/>
      <c r="H246" s="5">
        <f>SUM(Tabelle2571039[[#This Row],[1.Spiel]:[3.Spiel]])</f>
        <v>0</v>
      </c>
    </row>
    <row r="247" spans="1:8" x14ac:dyDescent="0.35">
      <c r="A247" s="10">
        <v>38</v>
      </c>
      <c r="B247" s="5">
        <v>8</v>
      </c>
      <c r="C247" s="6" t="s">
        <v>46</v>
      </c>
      <c r="D247" s="5"/>
      <c r="E247" s="5"/>
      <c r="F247" s="5"/>
      <c r="G247" s="5"/>
      <c r="H247" s="5">
        <f>SUM(Tabelle2571039[[#This Row],[1.Spiel]:[3.Spiel]])</f>
        <v>0</v>
      </c>
    </row>
    <row r="251" spans="1:8" x14ac:dyDescent="0.35">
      <c r="A251" s="26" t="s">
        <v>36</v>
      </c>
      <c r="B251" s="26"/>
      <c r="C251" s="26"/>
      <c r="D251" s="26"/>
      <c r="E251" s="26"/>
      <c r="F251" s="26"/>
      <c r="G251" s="26"/>
      <c r="H251" s="26"/>
    </row>
    <row r="252" spans="1:8" x14ac:dyDescent="0.35">
      <c r="A252" s="16" t="s">
        <v>0</v>
      </c>
      <c r="B252" s="11" t="s">
        <v>7</v>
      </c>
      <c r="C252" s="11" t="s">
        <v>1</v>
      </c>
      <c r="D252" s="11" t="s">
        <v>2</v>
      </c>
      <c r="E252" s="11" t="s">
        <v>3</v>
      </c>
      <c r="F252" s="11" t="s">
        <v>4</v>
      </c>
      <c r="G252" s="11" t="s">
        <v>6</v>
      </c>
      <c r="H252" s="12" t="s">
        <v>5</v>
      </c>
    </row>
    <row r="253" spans="1:8" x14ac:dyDescent="0.35">
      <c r="A253" s="17" t="s">
        <v>0</v>
      </c>
      <c r="B253" s="5" t="s">
        <v>7</v>
      </c>
      <c r="C253" s="5" t="s">
        <v>1</v>
      </c>
      <c r="D253" s="5" t="s">
        <v>2</v>
      </c>
      <c r="E253" s="5" t="s">
        <v>3</v>
      </c>
      <c r="F253" s="5" t="s">
        <v>4</v>
      </c>
      <c r="G253" s="5" t="s">
        <v>6</v>
      </c>
      <c r="H253" s="21" t="s">
        <v>5</v>
      </c>
    </row>
    <row r="254" spans="1:8" x14ac:dyDescent="0.35">
      <c r="A254" s="10">
        <v>31</v>
      </c>
      <c r="B254" s="5">
        <v>7</v>
      </c>
      <c r="C254" s="6" t="s">
        <v>40</v>
      </c>
      <c r="D254" s="5"/>
      <c r="E254" s="5"/>
      <c r="F254" s="5"/>
      <c r="G254" s="5"/>
      <c r="H254" s="21">
        <f>SUM(Tabelle257101140[[#This Row],[1.Spiel]:[3.Spiel]])</f>
        <v>0</v>
      </c>
    </row>
    <row r="255" spans="1:8" x14ac:dyDescent="0.35">
      <c r="A255" s="10">
        <v>32</v>
      </c>
      <c r="B255" s="5">
        <v>4</v>
      </c>
      <c r="C255" s="6" t="s">
        <v>41</v>
      </c>
      <c r="D255" s="5"/>
      <c r="E255" s="5"/>
      <c r="F255" s="5"/>
      <c r="G255" s="5"/>
      <c r="H255" s="21">
        <f>SUM(Tabelle257101140[[#This Row],[1.Spiel]:[3.Spiel]])</f>
        <v>0</v>
      </c>
    </row>
    <row r="256" spans="1:8" x14ac:dyDescent="0.35">
      <c r="A256" s="10">
        <v>33</v>
      </c>
      <c r="B256" s="5">
        <v>1</v>
      </c>
      <c r="C256" s="6" t="s">
        <v>42</v>
      </c>
      <c r="D256" s="5"/>
      <c r="E256" s="5"/>
      <c r="F256" s="5"/>
      <c r="G256" s="5"/>
      <c r="H256" s="21">
        <f>SUM(Tabelle257101140[[#This Row],[1.Spiel]:[3.Spiel]])</f>
        <v>0</v>
      </c>
    </row>
    <row r="257" spans="1:8" x14ac:dyDescent="0.35">
      <c r="A257" s="10">
        <v>34</v>
      </c>
      <c r="B257" s="5">
        <v>3</v>
      </c>
      <c r="C257" s="6" t="s">
        <v>47</v>
      </c>
      <c r="D257" s="5"/>
      <c r="E257" s="5"/>
      <c r="F257" s="5"/>
      <c r="G257" s="5"/>
      <c r="H257" s="21">
        <f>SUM(Tabelle257101140[[#This Row],[1.Spiel]:[3.Spiel]])</f>
        <v>0</v>
      </c>
    </row>
    <row r="258" spans="1:8" x14ac:dyDescent="0.35">
      <c r="A258" s="10">
        <v>35</v>
      </c>
      <c r="B258" s="5">
        <v>8</v>
      </c>
      <c r="C258" s="6" t="s">
        <v>43</v>
      </c>
      <c r="D258" s="5"/>
      <c r="E258" s="5"/>
      <c r="F258" s="5"/>
      <c r="G258" s="5"/>
      <c r="H258" s="21">
        <f>SUM(Tabelle257101140[[#This Row],[1.Spiel]:[3.Spiel]])</f>
        <v>0</v>
      </c>
    </row>
    <row r="259" spans="1:8" x14ac:dyDescent="0.35">
      <c r="A259" s="10">
        <v>36</v>
      </c>
      <c r="B259" s="5">
        <v>5</v>
      </c>
      <c r="C259" s="6" t="s">
        <v>44</v>
      </c>
      <c r="D259" s="5"/>
      <c r="E259" s="5"/>
      <c r="F259" s="5"/>
      <c r="G259" s="5"/>
      <c r="H259" s="21">
        <f>SUM(Tabelle257101140[[#This Row],[1.Spiel]:[3.Spiel]])</f>
        <v>0</v>
      </c>
    </row>
    <row r="260" spans="1:8" x14ac:dyDescent="0.35">
      <c r="A260" s="10">
        <v>37</v>
      </c>
      <c r="B260" s="5">
        <v>6</v>
      </c>
      <c r="C260" s="6" t="s">
        <v>45</v>
      </c>
      <c r="D260" s="5"/>
      <c r="E260" s="5"/>
      <c r="F260" s="5"/>
      <c r="G260" s="5"/>
      <c r="H260" s="21">
        <f>SUM(Tabelle257101140[[#This Row],[1.Spiel]:[3.Spiel]])</f>
        <v>0</v>
      </c>
    </row>
    <row r="261" spans="1:8" x14ac:dyDescent="0.35">
      <c r="A261" s="10">
        <v>38</v>
      </c>
      <c r="B261" s="24">
        <v>2</v>
      </c>
      <c r="C261" s="6" t="s">
        <v>46</v>
      </c>
      <c r="D261" s="24"/>
      <c r="E261" s="24"/>
      <c r="F261" s="24"/>
      <c r="G261" s="24"/>
      <c r="H261" s="25">
        <f>SUM(Tabelle257101140[[#This Row],[1.Spiel]:[3.Spiel]])</f>
        <v>0</v>
      </c>
    </row>
    <row r="264" spans="1:8" x14ac:dyDescent="0.35">
      <c r="A264" s="26" t="s">
        <v>37</v>
      </c>
      <c r="B264" s="26"/>
      <c r="C264" s="26"/>
      <c r="D264" s="26"/>
      <c r="E264" s="26"/>
      <c r="F264" s="26"/>
      <c r="G264" s="26"/>
      <c r="H264" s="26"/>
    </row>
    <row r="265" spans="1:8" x14ac:dyDescent="0.35">
      <c r="A265" s="16" t="s">
        <v>0</v>
      </c>
      <c r="B265" s="11" t="s">
        <v>7</v>
      </c>
      <c r="C265" s="11" t="s">
        <v>1</v>
      </c>
      <c r="D265" s="11" t="s">
        <v>2</v>
      </c>
      <c r="E265" s="11" t="s">
        <v>3</v>
      </c>
      <c r="F265" s="11" t="s">
        <v>4</v>
      </c>
      <c r="G265" s="11" t="s">
        <v>6</v>
      </c>
      <c r="H265" s="12" t="s">
        <v>5</v>
      </c>
    </row>
    <row r="266" spans="1:8" x14ac:dyDescent="0.35">
      <c r="A266" s="17" t="s">
        <v>0</v>
      </c>
      <c r="B266" s="5" t="s">
        <v>7</v>
      </c>
      <c r="C266" s="5" t="s">
        <v>1</v>
      </c>
      <c r="D266" s="5" t="s">
        <v>2</v>
      </c>
      <c r="E266" s="5" t="s">
        <v>3</v>
      </c>
      <c r="F266" s="5" t="s">
        <v>4</v>
      </c>
      <c r="G266" s="5" t="s">
        <v>6</v>
      </c>
      <c r="H266" s="21" t="s">
        <v>5</v>
      </c>
    </row>
    <row r="267" spans="1:8" x14ac:dyDescent="0.35">
      <c r="A267" s="10">
        <v>31</v>
      </c>
      <c r="B267" s="5">
        <v>4</v>
      </c>
      <c r="C267" s="6" t="s">
        <v>40</v>
      </c>
      <c r="D267" s="5"/>
      <c r="E267" s="5"/>
      <c r="F267" s="5"/>
      <c r="G267" s="5"/>
      <c r="H267" s="21">
        <f>SUM(Tabelle25710111841[[#This Row],[1.Spiel]:[3.Spiel]])</f>
        <v>0</v>
      </c>
    </row>
    <row r="268" spans="1:8" x14ac:dyDescent="0.35">
      <c r="A268" s="10">
        <v>32</v>
      </c>
      <c r="B268" s="5">
        <v>8</v>
      </c>
      <c r="C268" s="6" t="s">
        <v>41</v>
      </c>
      <c r="D268" s="5"/>
      <c r="E268" s="5"/>
      <c r="F268" s="5"/>
      <c r="G268" s="5"/>
      <c r="H268" s="21">
        <f>SUM(Tabelle25710111841[[#This Row],[1.Spiel]:[3.Spiel]])</f>
        <v>0</v>
      </c>
    </row>
    <row r="269" spans="1:8" x14ac:dyDescent="0.35">
      <c r="A269" s="10">
        <v>33</v>
      </c>
      <c r="B269" s="5">
        <v>2</v>
      </c>
      <c r="C269" s="6" t="s">
        <v>42</v>
      </c>
      <c r="D269" s="5"/>
      <c r="E269" s="5"/>
      <c r="F269" s="5"/>
      <c r="G269" s="5"/>
      <c r="H269" s="21">
        <f>SUM(Tabelle25710111841[[#This Row],[1.Spiel]:[3.Spiel]])</f>
        <v>0</v>
      </c>
    </row>
    <row r="270" spans="1:8" x14ac:dyDescent="0.35">
      <c r="A270" s="10">
        <v>34</v>
      </c>
      <c r="B270" s="5">
        <v>1</v>
      </c>
      <c r="C270" s="6" t="s">
        <v>47</v>
      </c>
      <c r="D270" s="5"/>
      <c r="E270" s="5"/>
      <c r="F270" s="5"/>
      <c r="G270" s="5"/>
      <c r="H270" s="21">
        <f>SUM(Tabelle25710111841[[#This Row],[1.Spiel]:[3.Spiel]])</f>
        <v>0</v>
      </c>
    </row>
    <row r="271" spans="1:8" x14ac:dyDescent="0.35">
      <c r="A271" s="10">
        <v>35</v>
      </c>
      <c r="B271" s="5">
        <v>6</v>
      </c>
      <c r="C271" s="6" t="s">
        <v>43</v>
      </c>
      <c r="D271" s="5"/>
      <c r="E271" s="5"/>
      <c r="F271" s="5"/>
      <c r="G271" s="5"/>
      <c r="H271" s="21">
        <f>SUM(Tabelle25710111841[[#This Row],[1.Spiel]:[3.Spiel]])</f>
        <v>0</v>
      </c>
    </row>
    <row r="272" spans="1:8" x14ac:dyDescent="0.35">
      <c r="A272" s="10">
        <v>36</v>
      </c>
      <c r="B272" s="5">
        <v>3</v>
      </c>
      <c r="C272" s="6" t="s">
        <v>44</v>
      </c>
      <c r="D272" s="5"/>
      <c r="E272" s="5"/>
      <c r="F272" s="5"/>
      <c r="G272" s="5"/>
      <c r="H272" s="21">
        <f>SUM(Tabelle25710111841[[#This Row],[1.Spiel]:[3.Spiel]])</f>
        <v>0</v>
      </c>
    </row>
    <row r="273" spans="1:8" x14ac:dyDescent="0.35">
      <c r="A273" s="10">
        <v>37</v>
      </c>
      <c r="B273" s="5">
        <v>5</v>
      </c>
      <c r="C273" s="6" t="s">
        <v>45</v>
      </c>
      <c r="D273" s="5"/>
      <c r="E273" s="5"/>
      <c r="F273" s="5"/>
      <c r="G273" s="5"/>
      <c r="H273" s="21">
        <f>SUM(Tabelle25710111841[[#This Row],[1.Spiel]:[3.Spiel]])</f>
        <v>0</v>
      </c>
    </row>
    <row r="274" spans="1:8" x14ac:dyDescent="0.35">
      <c r="A274" s="10">
        <v>38</v>
      </c>
      <c r="B274" s="24">
        <v>7</v>
      </c>
      <c r="C274" s="6" t="s">
        <v>46</v>
      </c>
      <c r="D274" s="24"/>
      <c r="E274" s="24"/>
      <c r="F274" s="24"/>
      <c r="G274" s="24"/>
      <c r="H274" s="25">
        <f>SUM(Tabelle25710111841[[#This Row],[1.Spiel]:[3.Spiel]])</f>
        <v>0</v>
      </c>
    </row>
    <row r="277" spans="1:8" x14ac:dyDescent="0.35">
      <c r="A277" s="26" t="s">
        <v>38</v>
      </c>
      <c r="B277" s="26"/>
      <c r="C277" s="26"/>
      <c r="D277" s="26"/>
      <c r="E277" s="26"/>
      <c r="F277" s="26"/>
      <c r="G277" s="26"/>
      <c r="H277" s="26"/>
    </row>
    <row r="278" spans="1:8" x14ac:dyDescent="0.35">
      <c r="A278" s="16" t="s">
        <v>0</v>
      </c>
      <c r="B278" s="11" t="s">
        <v>7</v>
      </c>
      <c r="C278" s="11" t="s">
        <v>1</v>
      </c>
      <c r="D278" s="11" t="s">
        <v>2</v>
      </c>
      <c r="E278" s="11" t="s">
        <v>3</v>
      </c>
      <c r="F278" s="11" t="s">
        <v>4</v>
      </c>
      <c r="G278" s="11" t="s">
        <v>6</v>
      </c>
      <c r="H278" s="12" t="s">
        <v>5</v>
      </c>
    </row>
    <row r="279" spans="1:8" x14ac:dyDescent="0.35">
      <c r="A279" s="17" t="s">
        <v>0</v>
      </c>
      <c r="B279" s="5" t="s">
        <v>7</v>
      </c>
      <c r="C279" s="5" t="s">
        <v>1</v>
      </c>
      <c r="D279" s="5" t="s">
        <v>2</v>
      </c>
      <c r="E279" s="5" t="s">
        <v>3</v>
      </c>
      <c r="F279" s="5" t="s">
        <v>4</v>
      </c>
      <c r="G279" s="5" t="s">
        <v>6</v>
      </c>
      <c r="H279" s="21" t="s">
        <v>5</v>
      </c>
    </row>
    <row r="280" spans="1:8" x14ac:dyDescent="0.35">
      <c r="A280" s="10">
        <v>31</v>
      </c>
      <c r="B280" s="5">
        <v>2</v>
      </c>
      <c r="C280" s="6" t="s">
        <v>40</v>
      </c>
      <c r="D280" s="5"/>
      <c r="E280" s="5"/>
      <c r="F280" s="5"/>
      <c r="G280" s="5"/>
      <c r="H280" s="21">
        <f>SUM(Tabelle2571011181942[[#This Row],[1.Spiel]:[3.Spiel]])</f>
        <v>0</v>
      </c>
    </row>
    <row r="281" spans="1:8" x14ac:dyDescent="0.35">
      <c r="A281" s="10">
        <v>32</v>
      </c>
      <c r="B281" s="5">
        <v>7</v>
      </c>
      <c r="C281" s="6" t="s">
        <v>41</v>
      </c>
      <c r="D281" s="5"/>
      <c r="E281" s="5"/>
      <c r="F281" s="5"/>
      <c r="G281" s="5"/>
      <c r="H281" s="21">
        <f>SUM(Tabelle2571011181942[[#This Row],[1.Spiel]:[3.Spiel]])</f>
        <v>0</v>
      </c>
    </row>
    <row r="282" spans="1:8" x14ac:dyDescent="0.35">
      <c r="A282" s="10">
        <v>33</v>
      </c>
      <c r="B282" s="5">
        <v>8</v>
      </c>
      <c r="C282" s="6" t="s">
        <v>42</v>
      </c>
      <c r="D282" s="5"/>
      <c r="E282" s="5"/>
      <c r="F282" s="5"/>
      <c r="G282" s="5"/>
      <c r="H282" s="21">
        <f>SUM(Tabelle2571011181942[[#This Row],[1.Spiel]:[3.Spiel]])</f>
        <v>0</v>
      </c>
    </row>
    <row r="283" spans="1:8" x14ac:dyDescent="0.35">
      <c r="A283" s="10">
        <v>34</v>
      </c>
      <c r="B283" s="5">
        <v>4</v>
      </c>
      <c r="C283" s="6" t="s">
        <v>47</v>
      </c>
      <c r="D283" s="5"/>
      <c r="E283" s="5"/>
      <c r="F283" s="5"/>
      <c r="G283" s="5"/>
      <c r="H283" s="21">
        <f>SUM(Tabelle2571011181942[[#This Row],[1.Spiel]:[3.Spiel]])</f>
        <v>0</v>
      </c>
    </row>
    <row r="284" spans="1:8" x14ac:dyDescent="0.35">
      <c r="A284" s="10">
        <v>35</v>
      </c>
      <c r="B284" s="5">
        <v>3</v>
      </c>
      <c r="C284" s="6" t="s">
        <v>43</v>
      </c>
      <c r="D284" s="5"/>
      <c r="E284" s="5"/>
      <c r="F284" s="5"/>
      <c r="G284" s="5"/>
      <c r="H284" s="21">
        <f>SUM(Tabelle2571011181942[[#This Row],[1.Spiel]:[3.Spiel]])</f>
        <v>0</v>
      </c>
    </row>
    <row r="285" spans="1:8" x14ac:dyDescent="0.35">
      <c r="A285" s="10">
        <v>36</v>
      </c>
      <c r="B285" s="5">
        <v>6</v>
      </c>
      <c r="C285" s="6" t="s">
        <v>44</v>
      </c>
      <c r="D285" s="5"/>
      <c r="E285" s="5"/>
      <c r="F285" s="5"/>
      <c r="G285" s="5"/>
      <c r="H285" s="21">
        <f>SUM(Tabelle2571011181942[[#This Row],[1.Spiel]:[3.Spiel]])</f>
        <v>0</v>
      </c>
    </row>
    <row r="286" spans="1:8" x14ac:dyDescent="0.35">
      <c r="A286" s="10">
        <v>37</v>
      </c>
      <c r="B286" s="5">
        <v>1</v>
      </c>
      <c r="C286" s="6" t="s">
        <v>45</v>
      </c>
      <c r="D286" s="5"/>
      <c r="E286" s="5"/>
      <c r="F286" s="5"/>
      <c r="G286" s="5"/>
      <c r="H286" s="21">
        <f>SUM(Tabelle2571011181942[[#This Row],[1.Spiel]:[3.Spiel]])</f>
        <v>0</v>
      </c>
    </row>
    <row r="287" spans="1:8" x14ac:dyDescent="0.35">
      <c r="A287" s="10">
        <v>38</v>
      </c>
      <c r="B287" s="24">
        <v>5</v>
      </c>
      <c r="C287" s="6" t="s">
        <v>46</v>
      </c>
      <c r="D287" s="24"/>
      <c r="E287" s="24"/>
      <c r="F287" s="24"/>
      <c r="G287" s="24"/>
      <c r="H287" s="25">
        <f>SUM(Tabelle2571011181942[[#This Row],[1.Spiel]:[3.Spiel]])</f>
        <v>0</v>
      </c>
    </row>
  </sheetData>
  <dataConsolidate/>
  <mergeCells count="22">
    <mergeCell ref="A237:H237"/>
    <mergeCell ref="A251:H251"/>
    <mergeCell ref="A264:H264"/>
    <mergeCell ref="A277:H277"/>
    <mergeCell ref="A1:E1"/>
    <mergeCell ref="A159:H159"/>
    <mergeCell ref="A172:H172"/>
    <mergeCell ref="A185:H185"/>
    <mergeCell ref="A198:H198"/>
    <mergeCell ref="A211:H211"/>
    <mergeCell ref="A224:H224"/>
    <mergeCell ref="A81:H81"/>
    <mergeCell ref="A94:H94"/>
    <mergeCell ref="A107:H107"/>
    <mergeCell ref="A120:H120"/>
    <mergeCell ref="A133:H133"/>
    <mergeCell ref="A146:H146"/>
    <mergeCell ref="A15:H15"/>
    <mergeCell ref="A28:H28"/>
    <mergeCell ref="A41:H41"/>
    <mergeCell ref="A54:H54"/>
    <mergeCell ref="A68:H68"/>
  </mergeCells>
  <phoneticPr fontId="3" type="noConversion"/>
  <pageMargins left="0.7" right="0.7" top="0.78740157499999996" bottom="0.78740157499999996" header="0.3" footer="0.3"/>
  <pageSetup paperSize="9" orientation="portrait" verticalDpi="0" r:id="rId1"/>
  <ignoredErrors>
    <ignoredError sqref="L4:L6 K4:K23 L7:L12 L13:L23" calculatedColumn="1"/>
    <ignoredError sqref="M24:R24 H3:H10" evalError="1"/>
    <ignoredError sqref="K24:L24" evalError="1" calculatedColumn="1"/>
    <ignoredError sqref="F6" formulaRange="1"/>
  </ignoredErrors>
  <tableParts count="2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E626-544B-4140-B573-C0513D0E773E}">
  <dimension ref="A3:E12"/>
  <sheetViews>
    <sheetView workbookViewId="0">
      <selection activeCell="C5" sqref="A5:E12"/>
    </sheetView>
  </sheetViews>
  <sheetFormatPr baseColWidth="10" defaultRowHeight="14.5" x14ac:dyDescent="0.35"/>
  <cols>
    <col min="1" max="5" width="20.7265625" customWidth="1"/>
  </cols>
  <sheetData>
    <row r="3" spans="1:5" x14ac:dyDescent="0.35">
      <c r="A3" s="26" t="s">
        <v>39</v>
      </c>
      <c r="B3" s="26"/>
      <c r="C3" s="26"/>
      <c r="D3" s="26"/>
      <c r="E3" s="26"/>
    </row>
    <row r="4" spans="1:5" x14ac:dyDescent="0.35">
      <c r="A4" s="2" t="s">
        <v>0</v>
      </c>
      <c r="B4" s="2" t="s">
        <v>9</v>
      </c>
      <c r="C4" s="2" t="s">
        <v>1</v>
      </c>
      <c r="D4" s="2" t="s">
        <v>10</v>
      </c>
      <c r="E4" s="2" t="s">
        <v>11</v>
      </c>
    </row>
    <row r="5" spans="1:5" x14ac:dyDescent="0.35">
      <c r="A5" s="10">
        <v>31</v>
      </c>
      <c r="B5" s="10">
        <v>1</v>
      </c>
      <c r="C5" s="6" t="s">
        <v>40</v>
      </c>
      <c r="D5" s="10">
        <f>SUM('4. Liga Ergebnisse'!G18,'4. Liga Ergebnisse'!G31,'4. Liga Ergebnisse'!G44,'4. Liga Ergebnisse'!G57,'4. Liga Ergebnisse'!G71,'4. Liga Ergebnisse'!G84,'4. Liga Ergebnisse'!G97,'4. Liga Ergebnisse'!G110,'4. Liga Ergebnisse'!G123,'4. Liga Ergebnisse'!G136,'4. Liga Ergebnisse'!G149,'4. Liga Ergebnisse'!G162,'4. Liga Ergebnisse'!G175,'4. Liga Ergebnisse'!G188,'4. Liga Ergebnisse'!G201,'4. Liga Ergebnisse'!G214,'4. Liga Ergebnisse'!G227,'4. Liga Ergebnisse'!G240,'4. Liga Ergebnisse'!G254,'4. Liga Ergebnisse'!G267,'4. Liga Ergebnisse'!G280)</f>
        <v>40</v>
      </c>
      <c r="E5" s="9">
        <f>SUM('4. Liga Ergebnisse'!H254,'4. Liga Ergebnisse'!H267,'4. Liga Ergebnisse'!H280,'4. Liga Ergebnisse'!H240,'4. Liga Ergebnisse'!H227,'4. Liga Ergebnisse'!H214,'4. Liga Ergebnisse'!H201,'4. Liga Ergebnisse'!H188,'4. Liga Ergebnisse'!H175,'4. Liga Ergebnisse'!H162,'4. Liga Ergebnisse'!H149,'4. Liga Ergebnisse'!H136,'4. Liga Ergebnisse'!H123,'4. Liga Ergebnisse'!H110,'4. Liga Ergebnisse'!H97,'4. Liga Ergebnisse'!H84,'4. Liga Ergebnisse'!H71,'4. Liga Ergebnisse'!H57,'4. Liga Ergebnisse'!H44,'4. Liga Ergebnisse'!H31,'4. Liga Ergebnisse'!H18)</f>
        <v>13351</v>
      </c>
    </row>
    <row r="6" spans="1:5" x14ac:dyDescent="0.35">
      <c r="A6" s="10">
        <v>32</v>
      </c>
      <c r="B6" s="10">
        <v>2</v>
      </c>
      <c r="C6" s="6" t="s">
        <v>41</v>
      </c>
      <c r="D6" s="10">
        <f>SUM('4. Liga Ergebnisse'!G19,'4. Liga Ergebnisse'!G32,'4. Liga Ergebnisse'!G45,'4. Liga Ergebnisse'!G58,'4. Liga Ergebnisse'!G72,'4. Liga Ergebnisse'!G85,'4. Liga Ergebnisse'!G98,'4. Liga Ergebnisse'!G111,'4. Liga Ergebnisse'!G124,'4. Liga Ergebnisse'!G137,'4. Liga Ergebnisse'!G150,'4. Liga Ergebnisse'!G163,'4. Liga Ergebnisse'!G176,'4. Liga Ergebnisse'!G189,'4. Liga Ergebnisse'!G202,'4. Liga Ergebnisse'!G215,'4. Liga Ergebnisse'!G228,'4. Liga Ergebnisse'!G241,'4. Liga Ergebnisse'!G255,'4. Liga Ergebnisse'!G268,'4. Liga Ergebnisse'!G281)</f>
        <v>20</v>
      </c>
      <c r="E6" s="9">
        <f>SUM('4. Liga Ergebnisse'!H255,'4. Liga Ergebnisse'!H268,'4. Liga Ergebnisse'!H281,'4. Liga Ergebnisse'!H241,'4. Liga Ergebnisse'!H228,'4. Liga Ergebnisse'!H215,'4. Liga Ergebnisse'!H202,'4. Liga Ergebnisse'!H189,'4. Liga Ergebnisse'!H176,'4. Liga Ergebnisse'!H163,'4. Liga Ergebnisse'!H150,'4. Liga Ergebnisse'!H137,'4. Liga Ergebnisse'!H124,'4. Liga Ergebnisse'!H111,'4. Liga Ergebnisse'!H98,'4. Liga Ergebnisse'!H85,'4. Liga Ergebnisse'!H72,'4. Liga Ergebnisse'!H58,'4. Liga Ergebnisse'!H45,'4. Liga Ergebnisse'!H32,'4. Liga Ergebnisse'!H19)</f>
        <v>14090</v>
      </c>
    </row>
    <row r="7" spans="1:5" x14ac:dyDescent="0.35">
      <c r="A7" s="10">
        <v>33</v>
      </c>
      <c r="B7" s="10">
        <v>3</v>
      </c>
      <c r="C7" s="6" t="s">
        <v>42</v>
      </c>
      <c r="D7" s="10">
        <f>SUM('4. Liga Ergebnisse'!G20,'4. Liga Ergebnisse'!G33,'4. Liga Ergebnisse'!G46,'4. Liga Ergebnisse'!G59,'4. Liga Ergebnisse'!G73,'4. Liga Ergebnisse'!G86,'4. Liga Ergebnisse'!G99,'4. Liga Ergebnisse'!G112,'4. Liga Ergebnisse'!G125,'4. Liga Ergebnisse'!G138,'4. Liga Ergebnisse'!G151,'4. Liga Ergebnisse'!G164,'4. Liga Ergebnisse'!G177,'4. Liga Ergebnisse'!G190,'4. Liga Ergebnisse'!G203,'4. Liga Ergebnisse'!G216,'4. Liga Ergebnisse'!G229,'4. Liga Ergebnisse'!G242,'4. Liga Ergebnisse'!G256,'4. Liga Ergebnisse'!G269,'4. Liga Ergebnisse'!G282)</f>
        <v>31</v>
      </c>
      <c r="E7" s="9">
        <f>SUM('4. Liga Ergebnisse'!H256,'4. Liga Ergebnisse'!H269,'4. Liga Ergebnisse'!H282,'4. Liga Ergebnisse'!H242,'4. Liga Ergebnisse'!H229,'4. Liga Ergebnisse'!H216,'4. Liga Ergebnisse'!H203,'4. Liga Ergebnisse'!H190,'4. Liga Ergebnisse'!H177,'4. Liga Ergebnisse'!H164,'4. Liga Ergebnisse'!H151,'4. Liga Ergebnisse'!H138,'4. Liga Ergebnisse'!H125,'4. Liga Ergebnisse'!H112,'4. Liga Ergebnisse'!H99,'4. Liga Ergebnisse'!H86,'4. Liga Ergebnisse'!H73,'4. Liga Ergebnisse'!H59,'4. Liga Ergebnisse'!H46,'4. Liga Ergebnisse'!H33,'4. Liga Ergebnisse'!H20)</f>
        <v>14054</v>
      </c>
    </row>
    <row r="8" spans="1:5" x14ac:dyDescent="0.35">
      <c r="A8" s="10">
        <v>34</v>
      </c>
      <c r="B8" s="10">
        <v>4</v>
      </c>
      <c r="C8" s="6" t="s">
        <v>47</v>
      </c>
      <c r="D8" s="10">
        <f>SUM('4. Liga Ergebnisse'!G21,'4. Liga Ergebnisse'!G34,'4. Liga Ergebnisse'!G47,'4. Liga Ergebnisse'!G60,'4. Liga Ergebnisse'!G74,'4. Liga Ergebnisse'!G87,'4. Liga Ergebnisse'!G100,'4. Liga Ergebnisse'!G113,'4. Liga Ergebnisse'!G126,'4. Liga Ergebnisse'!G139,'4. Liga Ergebnisse'!G152,'4. Liga Ergebnisse'!G165,'4. Liga Ergebnisse'!G178,'4. Liga Ergebnisse'!G191,'4. Liga Ergebnisse'!G204,'4. Liga Ergebnisse'!G217,'4. Liga Ergebnisse'!G230,'4. Liga Ergebnisse'!G243,'4. Liga Ergebnisse'!G257,'4. Liga Ergebnisse'!G270,'4. Liga Ergebnisse'!G283)</f>
        <v>26</v>
      </c>
      <c r="E8" s="9">
        <f>SUM('4. Liga Ergebnisse'!H257,'4. Liga Ergebnisse'!H270,'4. Liga Ergebnisse'!H283,'4. Liga Ergebnisse'!H243,'4. Liga Ergebnisse'!H230,'4. Liga Ergebnisse'!H217,'4. Liga Ergebnisse'!H204,'4. Liga Ergebnisse'!H191,'4. Liga Ergebnisse'!H178,'4. Liga Ergebnisse'!H165,'4. Liga Ergebnisse'!H152,'4. Liga Ergebnisse'!H139,'4. Liga Ergebnisse'!H126,'4. Liga Ergebnisse'!H113,'4. Liga Ergebnisse'!H100,'4. Liga Ergebnisse'!H87,'4. Liga Ergebnisse'!H74,'4. Liga Ergebnisse'!H60,'4. Liga Ergebnisse'!H47,'4. Liga Ergebnisse'!H34,'4. Liga Ergebnisse'!H21)</f>
        <v>14626</v>
      </c>
    </row>
    <row r="9" spans="1:5" x14ac:dyDescent="0.35">
      <c r="A9" s="10">
        <v>35</v>
      </c>
      <c r="B9" s="10">
        <v>5</v>
      </c>
      <c r="C9" s="6" t="s">
        <v>43</v>
      </c>
      <c r="D9" s="10">
        <f>SUM('4. Liga Ergebnisse'!G22,'4. Liga Ergebnisse'!G35,'4. Liga Ergebnisse'!G48,'4. Liga Ergebnisse'!G61,'4. Liga Ergebnisse'!G75,'4. Liga Ergebnisse'!G88,'4. Liga Ergebnisse'!G101,'4. Liga Ergebnisse'!G114,'4. Liga Ergebnisse'!G127,'4. Liga Ergebnisse'!G140,'4. Liga Ergebnisse'!G153,'4. Liga Ergebnisse'!G166,'4. Liga Ergebnisse'!G179,'4. Liga Ergebnisse'!G192,'4. Liga Ergebnisse'!G205,'4. Liga Ergebnisse'!G218,'4. Liga Ergebnisse'!G231,'4. Liga Ergebnisse'!G244,'4. Liga Ergebnisse'!G258,'4. Liga Ergebnisse'!G271,'4. Liga Ergebnisse'!G284)</f>
        <v>37</v>
      </c>
      <c r="E9" s="9">
        <f>SUM('4. Liga Ergebnisse'!H258,'4. Liga Ergebnisse'!H271,'4. Liga Ergebnisse'!H284,'4. Liga Ergebnisse'!H244,'4. Liga Ergebnisse'!H231,'4. Liga Ergebnisse'!H218,'4. Liga Ergebnisse'!H205,'4. Liga Ergebnisse'!H192,'4. Liga Ergebnisse'!H179,'4. Liga Ergebnisse'!H166,'4. Liga Ergebnisse'!H153,'4. Liga Ergebnisse'!H140,'4. Liga Ergebnisse'!H127,'4. Liga Ergebnisse'!H114,'4. Liga Ergebnisse'!H101,'4. Liga Ergebnisse'!H88,'4. Liga Ergebnisse'!H75,'4. Liga Ergebnisse'!H61,'4. Liga Ergebnisse'!H48,'4. Liga Ergebnisse'!H35,'4. Liga Ergebnisse'!H22)</f>
        <v>15187</v>
      </c>
    </row>
    <row r="10" spans="1:5" x14ac:dyDescent="0.35">
      <c r="A10" s="10">
        <v>36</v>
      </c>
      <c r="B10" s="10">
        <v>6</v>
      </c>
      <c r="C10" s="6" t="s">
        <v>44</v>
      </c>
      <c r="D10" s="10">
        <f>SUM('4. Liga Ergebnisse'!G23,'4. Liga Ergebnisse'!G36,'4. Liga Ergebnisse'!G49,'4. Liga Ergebnisse'!G62,'4. Liga Ergebnisse'!G76,'4. Liga Ergebnisse'!G89,'4. Liga Ergebnisse'!G102,'4. Liga Ergebnisse'!G115,'4. Liga Ergebnisse'!G128,'4. Liga Ergebnisse'!G141,'4. Liga Ergebnisse'!G154,'4. Liga Ergebnisse'!G167,'4. Liga Ergebnisse'!G180,'4. Liga Ergebnisse'!G193,'4. Liga Ergebnisse'!G206,'4. Liga Ergebnisse'!G219,'4. Liga Ergebnisse'!G232,'4. Liga Ergebnisse'!G245,'4. Liga Ergebnisse'!G259,'4. Liga Ergebnisse'!G272,'4. Liga Ergebnisse'!G285)</f>
        <v>33</v>
      </c>
      <c r="E10" s="9">
        <f>SUM('4. Liga Ergebnisse'!H259,'4. Liga Ergebnisse'!H272,'4. Liga Ergebnisse'!H285,'4. Liga Ergebnisse'!H245,'4. Liga Ergebnisse'!H232,'4. Liga Ergebnisse'!H219,'4. Liga Ergebnisse'!H206,'4. Liga Ergebnisse'!H193,'4. Liga Ergebnisse'!H180,'4. Liga Ergebnisse'!H167,'4. Liga Ergebnisse'!H154,'4. Liga Ergebnisse'!H141,'4. Liga Ergebnisse'!H128,'4. Liga Ergebnisse'!H115,'4. Liga Ergebnisse'!H102,'4. Liga Ergebnisse'!H89,'4. Liga Ergebnisse'!H76,'4. Liga Ergebnisse'!H62,'4. Liga Ergebnisse'!H49,'4. Liga Ergebnisse'!H36,'4. Liga Ergebnisse'!H23)</f>
        <v>14275</v>
      </c>
    </row>
    <row r="11" spans="1:5" x14ac:dyDescent="0.35">
      <c r="A11" s="10">
        <v>37</v>
      </c>
      <c r="B11" s="10">
        <v>7</v>
      </c>
      <c r="C11" s="6" t="s">
        <v>45</v>
      </c>
      <c r="D11" s="10">
        <f>SUM('4. Liga Ergebnisse'!G24,'4. Liga Ergebnisse'!G37,'4. Liga Ergebnisse'!G50,'4. Liga Ergebnisse'!G63,'4. Liga Ergebnisse'!G77,'4. Liga Ergebnisse'!G90,'4. Liga Ergebnisse'!G103,'4. Liga Ergebnisse'!G116,'4. Liga Ergebnisse'!G129,'4. Liga Ergebnisse'!G142,'4. Liga Ergebnisse'!G155,'4. Liga Ergebnisse'!G168,'4. Liga Ergebnisse'!G181,'4. Liga Ergebnisse'!G194,'4. Liga Ergebnisse'!G207,'4. Liga Ergebnisse'!G220,'4. Liga Ergebnisse'!G233,'4. Liga Ergebnisse'!G246,'4. Liga Ergebnisse'!G260,'4. Liga Ergebnisse'!G273,'4. Liga Ergebnisse'!G286)</f>
        <v>46</v>
      </c>
      <c r="E11" s="9">
        <f>SUM('4. Liga Ergebnisse'!H260,'4. Liga Ergebnisse'!H273,'4. Liga Ergebnisse'!H286,'4. Liga Ergebnisse'!H246,'4. Liga Ergebnisse'!H233,'4. Liga Ergebnisse'!H220,'4. Liga Ergebnisse'!H207,'4. Liga Ergebnisse'!H194,'4. Liga Ergebnisse'!H181,'4. Liga Ergebnisse'!H168,'4. Liga Ergebnisse'!H155,'4. Liga Ergebnisse'!H142,'4. Liga Ergebnisse'!H129,'4. Liga Ergebnisse'!H116,'4. Liga Ergebnisse'!H103,'4. Liga Ergebnisse'!H90,'4. Liga Ergebnisse'!H77,'4. Liga Ergebnisse'!H63,'4. Liga Ergebnisse'!H50,'4. Liga Ergebnisse'!H37,'4. Liga Ergebnisse'!H24)</f>
        <v>14488</v>
      </c>
    </row>
    <row r="12" spans="1:5" x14ac:dyDescent="0.35">
      <c r="A12" s="10">
        <v>38</v>
      </c>
      <c r="B12" s="10">
        <v>8</v>
      </c>
      <c r="C12" s="6" t="s">
        <v>46</v>
      </c>
      <c r="D12" s="10">
        <f>SUM('4. Liga Ergebnisse'!G25,'4. Liga Ergebnisse'!G38,'4. Liga Ergebnisse'!G51,'4. Liga Ergebnisse'!G64,'4. Liga Ergebnisse'!G78,'4. Liga Ergebnisse'!G91,'4. Liga Ergebnisse'!G104,'4. Liga Ergebnisse'!G117,'4. Liga Ergebnisse'!G130,'4. Liga Ergebnisse'!G143,'4. Liga Ergebnisse'!G156,'4. Liga Ergebnisse'!G169,'4. Liga Ergebnisse'!G182,'4. Liga Ergebnisse'!G195,'4. Liga Ergebnisse'!G208,'4. Liga Ergebnisse'!G221,'4. Liga Ergebnisse'!G234,'4. Liga Ergebnisse'!G247,'4. Liga Ergebnisse'!G261,'4. Liga Ergebnisse'!G274,'4. Liga Ergebnisse'!G287)</f>
        <v>55</v>
      </c>
      <c r="E12" s="9">
        <f>SUM('4. Liga Ergebnisse'!H261,'4. Liga Ergebnisse'!H274,'4. Liga Ergebnisse'!H287,'4. Liga Ergebnisse'!H247,'4. Liga Ergebnisse'!H234,'4. Liga Ergebnisse'!H221,'4. Liga Ergebnisse'!H208,'4. Liga Ergebnisse'!H195,'4. Liga Ergebnisse'!H182,'4. Liga Ergebnisse'!H169,'4. Liga Ergebnisse'!H156,'4. Liga Ergebnisse'!H143,'4. Liga Ergebnisse'!H130,'4. Liga Ergebnisse'!H117,'4. Liga Ergebnisse'!H104,'4. Liga Ergebnisse'!H91,'4. Liga Ergebnisse'!H78,'4. Liga Ergebnisse'!H64,'4. Liga Ergebnisse'!H51,'4. Liga Ergebnisse'!H38,'4. Liga Ergebnisse'!H25)</f>
        <v>15873</v>
      </c>
    </row>
  </sheetData>
  <mergeCells count="1">
    <mergeCell ref="A3:E3"/>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4. Liga Ergebnisse</vt:lpstr>
      <vt:lpstr>4.Liga 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Rüdiger Probst</dc:creator>
  <cp:lastModifiedBy>Rüdiger Probst</cp:lastModifiedBy>
  <dcterms:created xsi:type="dcterms:W3CDTF">2025-07-29T11:43:11Z</dcterms:created>
  <dcterms:modified xsi:type="dcterms:W3CDTF">2025-11-05T14:57:37Z</dcterms:modified>
</cp:coreProperties>
</file>